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te_\OneDrive\デスクトップ\"/>
    </mc:Choice>
  </mc:AlternateContent>
  <xr:revisionPtr revIDLastSave="0" documentId="13_ncr:1_{F402C915-8A3E-4E99-9D77-E600841055AA}" xr6:coauthVersionLast="47" xr6:coauthVersionMax="47" xr10:uidLastSave="{00000000-0000-0000-0000-000000000000}"/>
  <workbookProtection workbookAlgorithmName="SHA-512" workbookHashValue="gfhOf+hZqzmhwIkOY7j3zwH+ek75spxGvGZuk6dG/sje2gRq2MQAZ3EHQ+KLnfSsAZbXzfrE6PKhp4jkqE++uQ==" workbookSaltValue="sv2NK4oA6jKhInPv3tjoSg==" workbookSpinCount="100000" lockStructure="1"/>
  <bookViews>
    <workbookView xWindow="-110" yWindow="-110" windowWidth="19420" windowHeight="10300" tabRatio="650" activeTab="1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リレーオーダー用紙!$A$1:$P$64</definedName>
    <definedName name="_xlnm.Print_Area" localSheetId="1">申込一覧表!$A$1:$Y$87</definedName>
    <definedName name="_xlnm.Print_Area" localSheetId="0">申込書!$A$1:$X$52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3" i="13" l="1"/>
  <c r="B373" i="13" s="1"/>
  <c r="G373" i="13"/>
  <c r="A374" i="13"/>
  <c r="B374" i="13" s="1"/>
  <c r="A375" i="13"/>
  <c r="B375" i="13" s="1"/>
  <c r="C375" i="13"/>
  <c r="A376" i="13"/>
  <c r="B376" i="13" s="1"/>
  <c r="G376" i="13"/>
  <c r="A377" i="13"/>
  <c r="B377" i="13" s="1"/>
  <c r="G377" i="13"/>
  <c r="A378" i="13"/>
  <c r="B378" i="13" s="1"/>
  <c r="C378" i="13"/>
  <c r="G378" i="13"/>
  <c r="A379" i="13"/>
  <c r="C379" i="13" s="1"/>
  <c r="G379" i="13"/>
  <c r="A380" i="13"/>
  <c r="D380" i="13" s="1"/>
  <c r="B380" i="13"/>
  <c r="A381" i="13"/>
  <c r="D381" i="13" s="1"/>
  <c r="C381" i="13"/>
  <c r="A382" i="13"/>
  <c r="D382" i="13" s="1"/>
  <c r="C382" i="13"/>
  <c r="A383" i="13"/>
  <c r="B383" i="13"/>
  <c r="C383" i="13"/>
  <c r="D383" i="13"/>
  <c r="A384" i="13"/>
  <c r="B384" i="13" s="1"/>
  <c r="C384" i="13"/>
  <c r="D384" i="13"/>
  <c r="G384" i="13"/>
  <c r="A385" i="13"/>
  <c r="B385" i="13" s="1"/>
  <c r="C385" i="13"/>
  <c r="A386" i="13"/>
  <c r="B386" i="13" s="1"/>
  <c r="G386" i="13"/>
  <c r="A387" i="13"/>
  <c r="B387" i="13" s="1"/>
  <c r="G387" i="13"/>
  <c r="A388" i="13"/>
  <c r="B388" i="13"/>
  <c r="C388" i="13"/>
  <c r="D388" i="13"/>
  <c r="A389" i="13"/>
  <c r="C389" i="13" s="1"/>
  <c r="B389" i="13"/>
  <c r="D389" i="13"/>
  <c r="G389" i="13"/>
  <c r="A390" i="13"/>
  <c r="B390" i="13" s="1"/>
  <c r="A391" i="13"/>
  <c r="D391" i="13" s="1"/>
  <c r="B391" i="13"/>
  <c r="C391" i="13"/>
  <c r="A392" i="13"/>
  <c r="B392" i="13" s="1"/>
  <c r="G392" i="13"/>
  <c r="A393" i="13"/>
  <c r="D393" i="13" s="1"/>
  <c r="A394" i="13"/>
  <c r="B394" i="13"/>
  <c r="C394" i="13"/>
  <c r="D394" i="13"/>
  <c r="G394" i="13"/>
  <c r="A395" i="13"/>
  <c r="C395" i="13" s="1"/>
  <c r="B395" i="13"/>
  <c r="G395" i="13"/>
  <c r="A396" i="13"/>
  <c r="B396" i="13" s="1"/>
  <c r="G396" i="13"/>
  <c r="A397" i="13"/>
  <c r="C397" i="13" s="1"/>
  <c r="B397" i="13"/>
  <c r="D397" i="13"/>
  <c r="G397" i="13"/>
  <c r="A398" i="13"/>
  <c r="D398" i="13" s="1"/>
  <c r="B398" i="13"/>
  <c r="G398" i="13"/>
  <c r="A399" i="13"/>
  <c r="B399" i="13"/>
  <c r="C399" i="13"/>
  <c r="D399" i="13"/>
  <c r="G399" i="13"/>
  <c r="A400" i="13"/>
  <c r="D400" i="13" s="1"/>
  <c r="B400" i="13"/>
  <c r="C400" i="13"/>
  <c r="G400" i="13"/>
  <c r="A401" i="13"/>
  <c r="B401" i="13" s="1"/>
  <c r="G401" i="13"/>
  <c r="A402" i="13"/>
  <c r="C402" i="13" s="1"/>
  <c r="B402" i="13"/>
  <c r="G402" i="13"/>
  <c r="A403" i="13"/>
  <c r="B403" i="13" s="1"/>
  <c r="G403" i="13"/>
  <c r="A404" i="13"/>
  <c r="D404" i="13" s="1"/>
  <c r="B404" i="13"/>
  <c r="C404" i="13"/>
  <c r="G404" i="13"/>
  <c r="A405" i="13"/>
  <c r="B405" i="13" s="1"/>
  <c r="C405" i="13"/>
  <c r="D405" i="13"/>
  <c r="G405" i="13"/>
  <c r="A406" i="13"/>
  <c r="B406" i="13" s="1"/>
  <c r="G406" i="13"/>
  <c r="A407" i="13"/>
  <c r="C407" i="13" s="1"/>
  <c r="B407" i="13"/>
  <c r="G407" i="13"/>
  <c r="A408" i="13"/>
  <c r="B408" i="13" s="1"/>
  <c r="G408" i="13"/>
  <c r="A409" i="13"/>
  <c r="D409" i="13" s="1"/>
  <c r="B409" i="13"/>
  <c r="C409" i="13"/>
  <c r="G409" i="13"/>
  <c r="A410" i="13"/>
  <c r="B410" i="13" s="1"/>
  <c r="C410" i="13"/>
  <c r="D410" i="13"/>
  <c r="G410" i="13"/>
  <c r="A411" i="13"/>
  <c r="C411" i="13" s="1"/>
  <c r="B411" i="13"/>
  <c r="G411" i="13"/>
  <c r="A372" i="13"/>
  <c r="B372" i="13" s="1"/>
  <c r="G372" i="13"/>
  <c r="A331" i="13"/>
  <c r="B331" i="13" s="1"/>
  <c r="G331" i="13"/>
  <c r="A332" i="13"/>
  <c r="B332" i="13" s="1"/>
  <c r="G332" i="13"/>
  <c r="A333" i="13"/>
  <c r="D333" i="13" s="1"/>
  <c r="B333" i="13"/>
  <c r="C333" i="13"/>
  <c r="G333" i="13"/>
  <c r="A334" i="13"/>
  <c r="B334" i="13" s="1"/>
  <c r="A335" i="13"/>
  <c r="D335" i="13" s="1"/>
  <c r="A336" i="13"/>
  <c r="B336" i="13" s="1"/>
  <c r="G336" i="13"/>
  <c r="A337" i="13"/>
  <c r="C337" i="13" s="1"/>
  <c r="B337" i="13"/>
  <c r="A338" i="13"/>
  <c r="C338" i="13" s="1"/>
  <c r="B338" i="13"/>
  <c r="A339" i="13"/>
  <c r="B339" i="13"/>
  <c r="C339" i="13"/>
  <c r="D339" i="13"/>
  <c r="G339" i="13"/>
  <c r="A340" i="13"/>
  <c r="D340" i="13" s="1"/>
  <c r="B340" i="13"/>
  <c r="C340" i="13"/>
  <c r="A341" i="13"/>
  <c r="B341" i="13" s="1"/>
  <c r="A342" i="13"/>
  <c r="C342" i="13" s="1"/>
  <c r="A343" i="13"/>
  <c r="B343" i="13" s="1"/>
  <c r="G343" i="13"/>
  <c r="A344" i="13"/>
  <c r="B344" i="13"/>
  <c r="C344" i="13"/>
  <c r="D344" i="13"/>
  <c r="G344" i="13"/>
  <c r="A345" i="13"/>
  <c r="B345" i="13" s="1"/>
  <c r="A346" i="13"/>
  <c r="B346" i="13" s="1"/>
  <c r="C346" i="13"/>
  <c r="D346" i="13"/>
  <c r="G346" i="13"/>
  <c r="A347" i="13"/>
  <c r="B347" i="13" s="1"/>
  <c r="D347" i="13"/>
  <c r="G347" i="13"/>
  <c r="A348" i="13"/>
  <c r="C348" i="13" s="1"/>
  <c r="G348" i="13"/>
  <c r="A349" i="13"/>
  <c r="D349" i="13" s="1"/>
  <c r="B349" i="13"/>
  <c r="C349" i="13"/>
  <c r="A350" i="13"/>
  <c r="B350" i="13" s="1"/>
  <c r="G350" i="13"/>
  <c r="A351" i="13"/>
  <c r="D351" i="13" s="1"/>
  <c r="B351" i="13"/>
  <c r="G351" i="13"/>
  <c r="A352" i="13"/>
  <c r="B352" i="13" s="1"/>
  <c r="G352" i="13"/>
  <c r="A353" i="13"/>
  <c r="C353" i="13" s="1"/>
  <c r="B353" i="13"/>
  <c r="G353" i="13"/>
  <c r="A354" i="13"/>
  <c r="B354" i="13"/>
  <c r="C354" i="13"/>
  <c r="D354" i="13"/>
  <c r="G354" i="13"/>
  <c r="A355" i="13"/>
  <c r="B355" i="13" s="1"/>
  <c r="C355" i="13"/>
  <c r="D355" i="13"/>
  <c r="G355" i="13"/>
  <c r="A356" i="13"/>
  <c r="D356" i="13" s="1"/>
  <c r="B356" i="13"/>
  <c r="G356" i="13"/>
  <c r="A357" i="13"/>
  <c r="B357" i="13"/>
  <c r="C357" i="13"/>
  <c r="D357" i="13"/>
  <c r="G357" i="13"/>
  <c r="A358" i="13"/>
  <c r="D358" i="13" s="1"/>
  <c r="B358" i="13"/>
  <c r="C358" i="13"/>
  <c r="G358" i="13"/>
  <c r="A359" i="13"/>
  <c r="B359" i="13" s="1"/>
  <c r="G359" i="13"/>
  <c r="A360" i="13"/>
  <c r="B360" i="13"/>
  <c r="C360" i="13"/>
  <c r="D360" i="13"/>
  <c r="G360" i="13"/>
  <c r="A361" i="13"/>
  <c r="B361" i="13" s="1"/>
  <c r="G361" i="13"/>
  <c r="A362" i="13"/>
  <c r="C362" i="13" s="1"/>
  <c r="B362" i="13"/>
  <c r="D362" i="13"/>
  <c r="G362" i="13"/>
  <c r="A363" i="13"/>
  <c r="B363" i="13" s="1"/>
  <c r="G363" i="13"/>
  <c r="A364" i="13"/>
  <c r="C364" i="13" s="1"/>
  <c r="B364" i="13"/>
  <c r="G364" i="13"/>
  <c r="A365" i="13"/>
  <c r="B365" i="13"/>
  <c r="C365" i="13"/>
  <c r="D365" i="13"/>
  <c r="G365" i="13"/>
  <c r="A366" i="13"/>
  <c r="B366" i="13" s="1"/>
  <c r="G366" i="13"/>
  <c r="A367" i="13"/>
  <c r="D367" i="13" s="1"/>
  <c r="B367" i="13"/>
  <c r="C367" i="13"/>
  <c r="G367" i="13"/>
  <c r="A368" i="13"/>
  <c r="C368" i="13" s="1"/>
  <c r="B368" i="13"/>
  <c r="G368" i="13"/>
  <c r="A369" i="13"/>
  <c r="C369" i="13" s="1"/>
  <c r="B369" i="13"/>
  <c r="G369" i="13"/>
  <c r="A330" i="13"/>
  <c r="D330" i="13" s="1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248" i="13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G7" i="2"/>
  <c r="BH7" i="2"/>
  <c r="BG8" i="2"/>
  <c r="BH8" i="2"/>
  <c r="BG9" i="2"/>
  <c r="BH9" i="2"/>
  <c r="BG10" i="2"/>
  <c r="BH10" i="2"/>
  <c r="G334" i="13" s="1"/>
  <c r="BG11" i="2"/>
  <c r="BH11" i="2"/>
  <c r="G335" i="13" s="1"/>
  <c r="BG12" i="2"/>
  <c r="BH12" i="2"/>
  <c r="BG13" i="2"/>
  <c r="BH13" i="2"/>
  <c r="G337" i="13" s="1"/>
  <c r="BG14" i="2"/>
  <c r="BH14" i="2"/>
  <c r="G338" i="13" s="1"/>
  <c r="BG15" i="2"/>
  <c r="BH15" i="2"/>
  <c r="BG16" i="2"/>
  <c r="BH16" i="2"/>
  <c r="G340" i="13" s="1"/>
  <c r="BG17" i="2"/>
  <c r="BH17" i="2"/>
  <c r="G341" i="13" s="1"/>
  <c r="BG18" i="2"/>
  <c r="BH18" i="2"/>
  <c r="G342" i="13" s="1"/>
  <c r="BG19" i="2"/>
  <c r="BH19" i="2"/>
  <c r="BG20" i="2"/>
  <c r="BH20" i="2"/>
  <c r="BG21" i="2"/>
  <c r="BH21" i="2"/>
  <c r="G345" i="13" s="1"/>
  <c r="BG22" i="2"/>
  <c r="BH22" i="2"/>
  <c r="BG23" i="2"/>
  <c r="BH23" i="2"/>
  <c r="BG24" i="2"/>
  <c r="BH24" i="2"/>
  <c r="BG25" i="2"/>
  <c r="BH25" i="2"/>
  <c r="G349" i="13" s="1"/>
  <c r="BG26" i="2"/>
  <c r="BH26" i="2"/>
  <c r="BG27" i="2"/>
  <c r="BH27" i="2"/>
  <c r="BG28" i="2"/>
  <c r="BH28" i="2"/>
  <c r="BG29" i="2"/>
  <c r="BH29" i="2"/>
  <c r="BG30" i="2"/>
  <c r="BH30" i="2"/>
  <c r="BG31" i="2"/>
  <c r="BH31" i="2"/>
  <c r="BG32" i="2"/>
  <c r="BH32" i="2"/>
  <c r="BG33" i="2"/>
  <c r="BH33" i="2"/>
  <c r="BG34" i="2"/>
  <c r="BH34" i="2"/>
  <c r="BG35" i="2"/>
  <c r="BH35" i="2"/>
  <c r="BG36" i="2"/>
  <c r="BH36" i="2"/>
  <c r="BG37" i="2"/>
  <c r="BH37" i="2"/>
  <c r="BG38" i="2"/>
  <c r="BH38" i="2"/>
  <c r="BG39" i="2"/>
  <c r="BH39" i="2"/>
  <c r="BG40" i="2"/>
  <c r="BH40" i="2"/>
  <c r="BG41" i="2"/>
  <c r="BH41" i="2"/>
  <c r="BG42" i="2"/>
  <c r="BH42" i="2"/>
  <c r="BG43" i="2"/>
  <c r="BH43" i="2"/>
  <c r="BG44" i="2"/>
  <c r="BH44" i="2"/>
  <c r="BG45" i="2"/>
  <c r="BH45" i="2"/>
  <c r="BG48" i="2"/>
  <c r="BH48" i="2"/>
  <c r="BG49" i="2"/>
  <c r="BH49" i="2"/>
  <c r="BG50" i="2"/>
  <c r="BH50" i="2"/>
  <c r="G374" i="13" s="1"/>
  <c r="BG51" i="2"/>
  <c r="BH51" i="2"/>
  <c r="G375" i="13" s="1"/>
  <c r="BG52" i="2"/>
  <c r="BH52" i="2"/>
  <c r="BG53" i="2"/>
  <c r="BH53" i="2"/>
  <c r="BG54" i="2"/>
  <c r="BH54" i="2"/>
  <c r="BG55" i="2"/>
  <c r="BH55" i="2"/>
  <c r="BG56" i="2"/>
  <c r="BH56" i="2"/>
  <c r="G380" i="13" s="1"/>
  <c r="BG57" i="2"/>
  <c r="BH57" i="2"/>
  <c r="G381" i="13" s="1"/>
  <c r="BG58" i="2"/>
  <c r="BH58" i="2"/>
  <c r="G382" i="13" s="1"/>
  <c r="BG59" i="2"/>
  <c r="BH59" i="2"/>
  <c r="G383" i="13" s="1"/>
  <c r="BG60" i="2"/>
  <c r="BH60" i="2"/>
  <c r="BG61" i="2"/>
  <c r="BH61" i="2"/>
  <c r="G385" i="13" s="1"/>
  <c r="BG62" i="2"/>
  <c r="BH62" i="2"/>
  <c r="BG63" i="2"/>
  <c r="BH63" i="2"/>
  <c r="BG64" i="2"/>
  <c r="BH64" i="2"/>
  <c r="G388" i="13" s="1"/>
  <c r="BG65" i="2"/>
  <c r="BH65" i="2"/>
  <c r="BG66" i="2"/>
  <c r="BH66" i="2"/>
  <c r="G390" i="13" s="1"/>
  <c r="BG67" i="2"/>
  <c r="BH67" i="2"/>
  <c r="G391" i="13" s="1"/>
  <c r="BG68" i="2"/>
  <c r="BH68" i="2"/>
  <c r="BG69" i="2"/>
  <c r="BH69" i="2"/>
  <c r="G393" i="13" s="1"/>
  <c r="BG70" i="2"/>
  <c r="BH70" i="2"/>
  <c r="BG71" i="2"/>
  <c r="BH71" i="2"/>
  <c r="BG72" i="2"/>
  <c r="BH72" i="2"/>
  <c r="BG73" i="2"/>
  <c r="BH73" i="2"/>
  <c r="BG74" i="2"/>
  <c r="BH74" i="2"/>
  <c r="BG75" i="2"/>
  <c r="BH75" i="2"/>
  <c r="BG76" i="2"/>
  <c r="BH76" i="2"/>
  <c r="BG77" i="2"/>
  <c r="BH77" i="2"/>
  <c r="BG78" i="2"/>
  <c r="BH78" i="2"/>
  <c r="BG79" i="2"/>
  <c r="BH79" i="2"/>
  <c r="BG80" i="2"/>
  <c r="BH80" i="2"/>
  <c r="BG81" i="2"/>
  <c r="BH81" i="2"/>
  <c r="BG82" i="2"/>
  <c r="BH82" i="2"/>
  <c r="BG83" i="2"/>
  <c r="BH83" i="2"/>
  <c r="BG84" i="2"/>
  <c r="BH84" i="2"/>
  <c r="BG85" i="2"/>
  <c r="BH85" i="2"/>
  <c r="BG86" i="2"/>
  <c r="BH86" i="2"/>
  <c r="BG87" i="2"/>
  <c r="BH87" i="2"/>
  <c r="BH6" i="2"/>
  <c r="G330" i="13" s="1"/>
  <c r="BG6" i="2"/>
  <c r="BA7" i="2"/>
  <c r="BB7" i="2"/>
  <c r="BA8" i="2"/>
  <c r="BB8" i="2"/>
  <c r="BA9" i="2"/>
  <c r="BB9" i="2"/>
  <c r="BA10" i="2"/>
  <c r="BB10" i="2"/>
  <c r="BA11" i="2"/>
  <c r="BB11" i="2"/>
  <c r="BA12" i="2"/>
  <c r="BB12" i="2"/>
  <c r="BA13" i="2"/>
  <c r="BB13" i="2"/>
  <c r="BA14" i="2"/>
  <c r="BB14" i="2"/>
  <c r="BA15" i="2"/>
  <c r="BB15" i="2"/>
  <c r="BA16" i="2"/>
  <c r="BB16" i="2"/>
  <c r="BA17" i="2"/>
  <c r="BB17" i="2"/>
  <c r="BA18" i="2"/>
  <c r="BB18" i="2"/>
  <c r="BA19" i="2"/>
  <c r="BB19" i="2"/>
  <c r="BA20" i="2"/>
  <c r="BB20" i="2"/>
  <c r="BA21" i="2"/>
  <c r="BB21" i="2"/>
  <c r="BA22" i="2"/>
  <c r="BB22" i="2"/>
  <c r="BA23" i="2"/>
  <c r="BB23" i="2"/>
  <c r="BA24" i="2"/>
  <c r="BB24" i="2"/>
  <c r="BA25" i="2"/>
  <c r="BB25" i="2"/>
  <c r="BA26" i="2"/>
  <c r="BB26" i="2"/>
  <c r="BA27" i="2"/>
  <c r="BB27" i="2"/>
  <c r="BA28" i="2"/>
  <c r="BB28" i="2"/>
  <c r="BA29" i="2"/>
  <c r="BB29" i="2"/>
  <c r="BA30" i="2"/>
  <c r="BB30" i="2"/>
  <c r="BA31" i="2"/>
  <c r="BB31" i="2"/>
  <c r="BA32" i="2"/>
  <c r="BB32" i="2"/>
  <c r="BA33" i="2"/>
  <c r="BB33" i="2"/>
  <c r="BA34" i="2"/>
  <c r="BB34" i="2"/>
  <c r="BA35" i="2"/>
  <c r="BB35" i="2"/>
  <c r="BA36" i="2"/>
  <c r="BB36" i="2"/>
  <c r="BA37" i="2"/>
  <c r="BB37" i="2"/>
  <c r="BA38" i="2"/>
  <c r="BB38" i="2"/>
  <c r="BA39" i="2"/>
  <c r="BB39" i="2"/>
  <c r="BA40" i="2"/>
  <c r="BB40" i="2"/>
  <c r="BA41" i="2"/>
  <c r="BB41" i="2"/>
  <c r="BA42" i="2"/>
  <c r="BB42" i="2"/>
  <c r="BA43" i="2"/>
  <c r="BB43" i="2"/>
  <c r="BA44" i="2"/>
  <c r="BB44" i="2"/>
  <c r="BA45" i="2"/>
  <c r="BB45" i="2"/>
  <c r="BA48" i="2"/>
  <c r="BB48" i="2"/>
  <c r="BA49" i="2"/>
  <c r="BB49" i="2"/>
  <c r="BA50" i="2"/>
  <c r="BB50" i="2"/>
  <c r="BA51" i="2"/>
  <c r="BB51" i="2"/>
  <c r="BA52" i="2"/>
  <c r="BB52" i="2"/>
  <c r="BA53" i="2"/>
  <c r="BB53" i="2"/>
  <c r="BA54" i="2"/>
  <c r="BB54" i="2"/>
  <c r="BA55" i="2"/>
  <c r="BB55" i="2"/>
  <c r="BA56" i="2"/>
  <c r="BB56" i="2"/>
  <c r="BA57" i="2"/>
  <c r="BB57" i="2"/>
  <c r="BA58" i="2"/>
  <c r="BB58" i="2"/>
  <c r="BA59" i="2"/>
  <c r="BB59" i="2"/>
  <c r="BA60" i="2"/>
  <c r="BB60" i="2"/>
  <c r="BA61" i="2"/>
  <c r="BB61" i="2"/>
  <c r="BA62" i="2"/>
  <c r="BB62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BA74" i="2"/>
  <c r="BB74" i="2"/>
  <c r="BA75" i="2"/>
  <c r="BB75" i="2"/>
  <c r="BA76" i="2"/>
  <c r="BB76" i="2"/>
  <c r="BA77" i="2"/>
  <c r="BB77" i="2"/>
  <c r="BA78" i="2"/>
  <c r="BB78" i="2"/>
  <c r="BA79" i="2"/>
  <c r="BB79" i="2"/>
  <c r="BA80" i="2"/>
  <c r="BB80" i="2"/>
  <c r="BA81" i="2"/>
  <c r="BB81" i="2"/>
  <c r="BA82" i="2"/>
  <c r="BB82" i="2"/>
  <c r="BA83" i="2"/>
  <c r="BB83" i="2"/>
  <c r="BA84" i="2"/>
  <c r="BB84" i="2"/>
  <c r="BA85" i="2"/>
  <c r="BB85" i="2"/>
  <c r="BA86" i="2"/>
  <c r="BB86" i="2"/>
  <c r="BA87" i="2"/>
  <c r="BB87" i="2"/>
  <c r="AV87" i="2"/>
  <c r="AW87" i="2"/>
  <c r="AV7" i="2"/>
  <c r="AW7" i="2"/>
  <c r="AV8" i="2"/>
  <c r="AW8" i="2"/>
  <c r="AV9" i="2"/>
  <c r="AW9" i="2"/>
  <c r="AV10" i="2"/>
  <c r="AW10" i="2"/>
  <c r="AV11" i="2"/>
  <c r="AW11" i="2"/>
  <c r="AV12" i="2"/>
  <c r="AW12" i="2"/>
  <c r="AV13" i="2"/>
  <c r="AW13" i="2"/>
  <c r="AV14" i="2"/>
  <c r="AW14" i="2"/>
  <c r="AV15" i="2"/>
  <c r="AW15" i="2"/>
  <c r="AV16" i="2"/>
  <c r="AW16" i="2"/>
  <c r="AV17" i="2"/>
  <c r="AW17" i="2"/>
  <c r="AV18" i="2"/>
  <c r="AW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V29" i="2"/>
  <c r="AW29" i="2"/>
  <c r="AV30" i="2"/>
  <c r="AW30" i="2"/>
  <c r="AV31" i="2"/>
  <c r="AW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AV44" i="2"/>
  <c r="AW44" i="2"/>
  <c r="AV45" i="2"/>
  <c r="AW45" i="2"/>
  <c r="AV48" i="2"/>
  <c r="AW48" i="2"/>
  <c r="AV49" i="2"/>
  <c r="AW49" i="2"/>
  <c r="AV50" i="2"/>
  <c r="AW50" i="2"/>
  <c r="AV51" i="2"/>
  <c r="AW51" i="2"/>
  <c r="AV52" i="2"/>
  <c r="AW52" i="2"/>
  <c r="AV53" i="2"/>
  <c r="AW53" i="2"/>
  <c r="AV54" i="2"/>
  <c r="AW54" i="2"/>
  <c r="AV55" i="2"/>
  <c r="AW55" i="2"/>
  <c r="AV56" i="2"/>
  <c r="AW56" i="2"/>
  <c r="AV57" i="2"/>
  <c r="AW57" i="2"/>
  <c r="AV58" i="2"/>
  <c r="AW5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V67" i="2"/>
  <c r="AW67" i="2"/>
  <c r="AV68" i="2"/>
  <c r="AW68" i="2"/>
  <c r="AV69" i="2"/>
  <c r="AW69" i="2"/>
  <c r="AV70" i="2"/>
  <c r="AW70" i="2"/>
  <c r="AV71" i="2"/>
  <c r="AW71" i="2"/>
  <c r="AV72" i="2"/>
  <c r="AW72" i="2"/>
  <c r="AV73" i="2"/>
  <c r="AW73" i="2"/>
  <c r="AV74" i="2"/>
  <c r="AW74" i="2"/>
  <c r="AV75" i="2"/>
  <c r="AW75" i="2"/>
  <c r="AV76" i="2"/>
  <c r="AW76" i="2"/>
  <c r="AV77" i="2"/>
  <c r="AW77" i="2"/>
  <c r="AV78" i="2"/>
  <c r="AW78" i="2"/>
  <c r="AV79" i="2"/>
  <c r="AW79" i="2"/>
  <c r="AV80" i="2"/>
  <c r="AW80" i="2"/>
  <c r="AV81" i="2"/>
  <c r="AW81" i="2"/>
  <c r="AV82" i="2"/>
  <c r="AW82" i="2"/>
  <c r="AV83" i="2"/>
  <c r="AW83" i="2"/>
  <c r="AV84" i="2"/>
  <c r="AW84" i="2"/>
  <c r="AV85" i="2"/>
  <c r="AW85" i="2"/>
  <c r="AV86" i="2"/>
  <c r="AW86" i="2"/>
  <c r="BB6" i="2"/>
  <c r="BA6" i="2"/>
  <c r="AW6" i="2"/>
  <c r="AV6" i="2"/>
  <c r="BX7" i="2"/>
  <c r="BY7" i="2"/>
  <c r="BX8" i="2"/>
  <c r="BY8" i="2"/>
  <c r="BX9" i="2"/>
  <c r="BY9" i="2"/>
  <c r="BX10" i="2"/>
  <c r="BY10" i="2"/>
  <c r="BX11" i="2"/>
  <c r="BY11" i="2"/>
  <c r="BX12" i="2"/>
  <c r="BY12" i="2"/>
  <c r="BX13" i="2"/>
  <c r="BY13" i="2"/>
  <c r="BX14" i="2"/>
  <c r="BY14" i="2"/>
  <c r="BX15" i="2"/>
  <c r="BY15" i="2"/>
  <c r="BX16" i="2"/>
  <c r="BY16" i="2"/>
  <c r="BX17" i="2"/>
  <c r="BY17" i="2"/>
  <c r="BX18" i="2"/>
  <c r="BY18" i="2"/>
  <c r="BX19" i="2"/>
  <c r="BY19" i="2"/>
  <c r="BX20" i="2"/>
  <c r="BY20" i="2"/>
  <c r="BX21" i="2"/>
  <c r="BY21" i="2"/>
  <c r="BX22" i="2"/>
  <c r="BY22" i="2"/>
  <c r="BX23" i="2"/>
  <c r="BY23" i="2"/>
  <c r="BX24" i="2"/>
  <c r="BY24" i="2"/>
  <c r="BX25" i="2"/>
  <c r="BY25" i="2"/>
  <c r="BX26" i="2"/>
  <c r="BY26" i="2"/>
  <c r="BX27" i="2"/>
  <c r="BY27" i="2"/>
  <c r="BX28" i="2"/>
  <c r="BY28" i="2"/>
  <c r="BX29" i="2"/>
  <c r="BY29" i="2"/>
  <c r="BX30" i="2"/>
  <c r="BY30" i="2"/>
  <c r="BX31" i="2"/>
  <c r="BY31" i="2"/>
  <c r="BX32" i="2"/>
  <c r="BY32" i="2"/>
  <c r="BX33" i="2"/>
  <c r="BY33" i="2"/>
  <c r="BX34" i="2"/>
  <c r="BY34" i="2"/>
  <c r="BX35" i="2"/>
  <c r="BY35" i="2"/>
  <c r="BX36" i="2"/>
  <c r="BY36" i="2"/>
  <c r="BX37" i="2"/>
  <c r="BY37" i="2"/>
  <c r="BX38" i="2"/>
  <c r="BY38" i="2"/>
  <c r="BX39" i="2"/>
  <c r="BY39" i="2"/>
  <c r="BX40" i="2"/>
  <c r="BY40" i="2"/>
  <c r="BX41" i="2"/>
  <c r="BY41" i="2"/>
  <c r="BX42" i="2"/>
  <c r="BY42" i="2"/>
  <c r="BX43" i="2"/>
  <c r="BY43" i="2"/>
  <c r="BX44" i="2"/>
  <c r="BY44" i="2"/>
  <c r="BX45" i="2"/>
  <c r="BY45" i="2"/>
  <c r="BX48" i="2"/>
  <c r="BY48" i="2"/>
  <c r="BX49" i="2"/>
  <c r="BY49" i="2"/>
  <c r="BX50" i="2"/>
  <c r="BY50" i="2"/>
  <c r="BX51" i="2"/>
  <c r="BY51" i="2"/>
  <c r="BX52" i="2"/>
  <c r="BY52" i="2"/>
  <c r="BX53" i="2"/>
  <c r="BY53" i="2"/>
  <c r="BX54" i="2"/>
  <c r="BY54" i="2"/>
  <c r="BX55" i="2"/>
  <c r="BY55" i="2"/>
  <c r="BX56" i="2"/>
  <c r="BY56" i="2"/>
  <c r="BX57" i="2"/>
  <c r="BY57" i="2"/>
  <c r="BX58" i="2"/>
  <c r="BY58" i="2"/>
  <c r="BX59" i="2"/>
  <c r="BY59" i="2"/>
  <c r="BX60" i="2"/>
  <c r="BY60" i="2"/>
  <c r="BX61" i="2"/>
  <c r="BY61" i="2"/>
  <c r="BX62" i="2"/>
  <c r="BY62" i="2"/>
  <c r="BX63" i="2"/>
  <c r="BY63" i="2"/>
  <c r="BX64" i="2"/>
  <c r="BY64" i="2"/>
  <c r="BX65" i="2"/>
  <c r="BY65" i="2"/>
  <c r="BX66" i="2"/>
  <c r="BY66" i="2"/>
  <c r="BX67" i="2"/>
  <c r="BY67" i="2"/>
  <c r="BX68" i="2"/>
  <c r="BY68" i="2"/>
  <c r="BX69" i="2"/>
  <c r="BY69" i="2"/>
  <c r="BX70" i="2"/>
  <c r="BY70" i="2"/>
  <c r="BX71" i="2"/>
  <c r="BY71" i="2"/>
  <c r="BX72" i="2"/>
  <c r="BY72" i="2"/>
  <c r="BX73" i="2"/>
  <c r="BY73" i="2"/>
  <c r="BX74" i="2"/>
  <c r="BY74" i="2"/>
  <c r="BX75" i="2"/>
  <c r="BY75" i="2"/>
  <c r="BX76" i="2"/>
  <c r="BY76" i="2"/>
  <c r="BX77" i="2"/>
  <c r="BY77" i="2"/>
  <c r="BX78" i="2"/>
  <c r="BY78" i="2"/>
  <c r="BX79" i="2"/>
  <c r="BY79" i="2"/>
  <c r="BX80" i="2"/>
  <c r="BY80" i="2"/>
  <c r="BX81" i="2"/>
  <c r="BY81" i="2"/>
  <c r="BX82" i="2"/>
  <c r="BY82" i="2"/>
  <c r="BX83" i="2"/>
  <c r="BY83" i="2"/>
  <c r="BX84" i="2"/>
  <c r="BY84" i="2"/>
  <c r="BX85" i="2"/>
  <c r="BY85" i="2"/>
  <c r="BX86" i="2"/>
  <c r="BY86" i="2"/>
  <c r="BX87" i="2"/>
  <c r="BY87" i="2"/>
  <c r="BY6" i="2"/>
  <c r="BX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AA6" i="2"/>
  <c r="Z6" i="2"/>
  <c r="AQ7" i="4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6" i="2"/>
  <c r="AU87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6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6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C351" i="13" l="1"/>
  <c r="D368" i="13"/>
  <c r="D342" i="13"/>
  <c r="D402" i="13"/>
  <c r="C356" i="13"/>
  <c r="B342" i="13"/>
  <c r="C398" i="13"/>
  <c r="D359" i="13"/>
  <c r="D352" i="13"/>
  <c r="D363" i="13"/>
  <c r="C359" i="13"/>
  <c r="C352" i="13"/>
  <c r="D341" i="13"/>
  <c r="C335" i="13"/>
  <c r="D386" i="13"/>
  <c r="C380" i="13"/>
  <c r="C341" i="13"/>
  <c r="B348" i="13"/>
  <c r="D343" i="13"/>
  <c r="D336" i="13"/>
  <c r="C343" i="13"/>
  <c r="C336" i="13"/>
  <c r="D331" i="13"/>
  <c r="B330" i="13"/>
  <c r="C330" i="13"/>
  <c r="B335" i="13"/>
  <c r="D338" i="13"/>
  <c r="D401" i="13"/>
  <c r="C401" i="13"/>
  <c r="D375" i="13"/>
  <c r="B381" i="13"/>
  <c r="D407" i="13"/>
  <c r="D396" i="13"/>
  <c r="C373" i="13"/>
  <c r="C396" i="13"/>
  <c r="C386" i="13"/>
  <c r="B379" i="13"/>
  <c r="D385" i="13"/>
  <c r="B382" i="13"/>
  <c r="D378" i="13"/>
  <c r="D373" i="13"/>
  <c r="C393" i="13"/>
  <c r="B393" i="13"/>
  <c r="D403" i="13"/>
  <c r="D387" i="13"/>
  <c r="D406" i="13"/>
  <c r="C403" i="13"/>
  <c r="D390" i="13"/>
  <c r="C387" i="13"/>
  <c r="D374" i="13"/>
  <c r="C406" i="13"/>
  <c r="C390" i="13"/>
  <c r="D377" i="13"/>
  <c r="C374" i="13"/>
  <c r="C377" i="13"/>
  <c r="D408" i="13"/>
  <c r="D392" i="13"/>
  <c r="D376" i="13"/>
  <c r="D411" i="13"/>
  <c r="C408" i="13"/>
  <c r="D395" i="13"/>
  <c r="C392" i="13"/>
  <c r="D379" i="13"/>
  <c r="C376" i="13"/>
  <c r="D372" i="13"/>
  <c r="C372" i="13"/>
  <c r="D361" i="13"/>
  <c r="D345" i="13"/>
  <c r="D364" i="13"/>
  <c r="C361" i="13"/>
  <c r="D348" i="13"/>
  <c r="C345" i="13"/>
  <c r="D332" i="13"/>
  <c r="C332" i="13"/>
  <c r="D366" i="13"/>
  <c r="C363" i="13"/>
  <c r="D350" i="13"/>
  <c r="C347" i="13"/>
  <c r="D334" i="13"/>
  <c r="C331" i="13"/>
  <c r="D369" i="13"/>
  <c r="C366" i="13"/>
  <c r="D353" i="13"/>
  <c r="C350" i="13"/>
  <c r="D337" i="13"/>
  <c r="C334" i="13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AJ1" i="2" l="1"/>
  <c r="BL65" i="4"/>
  <c r="BL55" i="4"/>
  <c r="BL58" i="4"/>
  <c r="BL59" i="4"/>
  <c r="BL60" i="4"/>
  <c r="BL61" i="4"/>
  <c r="BL62" i="4"/>
  <c r="BL63" i="4"/>
  <c r="BL64" i="4"/>
  <c r="BL57" i="4"/>
  <c r="BL48" i="4"/>
  <c r="BL49" i="4"/>
  <c r="BL50" i="4"/>
  <c r="BL51" i="4"/>
  <c r="BL52" i="4"/>
  <c r="BL53" i="4"/>
  <c r="BL54" i="4"/>
  <c r="BL47" i="4"/>
  <c r="G48" i="2" l="1"/>
  <c r="G14" i="2"/>
  <c r="G49" i="2"/>
  <c r="G57" i="2"/>
  <c r="G58" i="2"/>
  <c r="G52" i="2"/>
  <c r="G7" i="2"/>
  <c r="G15" i="2"/>
  <c r="G50" i="2"/>
  <c r="G56" i="2"/>
  <c r="G8" i="2"/>
  <c r="G16" i="2"/>
  <c r="G51" i="2"/>
  <c r="G59" i="2"/>
  <c r="G9" i="2"/>
  <c r="G17" i="2"/>
  <c r="G60" i="2"/>
  <c r="G10" i="2"/>
  <c r="G18" i="2"/>
  <c r="G53" i="2"/>
  <c r="G61" i="2"/>
  <c r="G62" i="2"/>
  <c r="G6" i="2"/>
  <c r="G11" i="2"/>
  <c r="G19" i="2"/>
  <c r="G54" i="2"/>
  <c r="G55" i="2"/>
  <c r="G12" i="2"/>
  <c r="G20" i="2"/>
  <c r="G13" i="2"/>
  <c r="AJ2" i="2"/>
  <c r="BC58" i="4"/>
  <c r="J73" i="14" s="1"/>
  <c r="BD58" i="4"/>
  <c r="K73" i="14" s="1"/>
  <c r="BE58" i="4"/>
  <c r="L73" i="14" s="1"/>
  <c r="BF58" i="4"/>
  <c r="BC59" i="4"/>
  <c r="J74" i="14" s="1"/>
  <c r="BD59" i="4"/>
  <c r="K74" i="14" s="1"/>
  <c r="BE59" i="4"/>
  <c r="L74" i="14" s="1"/>
  <c r="BF59" i="4"/>
  <c r="BC60" i="4"/>
  <c r="J75" i="14" s="1"/>
  <c r="BD60" i="4"/>
  <c r="K75" i="14" s="1"/>
  <c r="BE60" i="4"/>
  <c r="L75" i="14" s="1"/>
  <c r="BF60" i="4"/>
  <c r="BC61" i="4"/>
  <c r="J76" i="14" s="1"/>
  <c r="BD61" i="4"/>
  <c r="K76" i="14" s="1"/>
  <c r="BE61" i="4"/>
  <c r="L76" i="14" s="1"/>
  <c r="BF61" i="4"/>
  <c r="M76" i="14" s="1"/>
  <c r="BC62" i="4"/>
  <c r="J77" i="14" s="1"/>
  <c r="BD62" i="4"/>
  <c r="K77" i="14" s="1"/>
  <c r="BE62" i="4"/>
  <c r="L77" i="14" s="1"/>
  <c r="BF62" i="4"/>
  <c r="BC63" i="4"/>
  <c r="J78" i="14" s="1"/>
  <c r="BD63" i="4"/>
  <c r="K78" i="14" s="1"/>
  <c r="BE63" i="4"/>
  <c r="L78" i="14" s="1"/>
  <c r="BF63" i="4"/>
  <c r="M78" i="14" s="1"/>
  <c r="BC64" i="4"/>
  <c r="J79" i="14" s="1"/>
  <c r="BD64" i="4"/>
  <c r="K79" i="14" s="1"/>
  <c r="BE64" i="4"/>
  <c r="L79" i="14" s="1"/>
  <c r="BF64" i="4"/>
  <c r="BC48" i="4"/>
  <c r="J63" i="14" s="1"/>
  <c r="BD48" i="4"/>
  <c r="K63" i="14" s="1"/>
  <c r="BE48" i="4"/>
  <c r="L63" i="14" s="1"/>
  <c r="BF48" i="4"/>
  <c r="M63" i="14" s="1"/>
  <c r="BC49" i="4"/>
  <c r="J64" i="14" s="1"/>
  <c r="BD49" i="4"/>
  <c r="K64" i="14" s="1"/>
  <c r="BE49" i="4"/>
  <c r="BF49" i="4"/>
  <c r="BC50" i="4"/>
  <c r="J65" i="14" s="1"/>
  <c r="BD50" i="4"/>
  <c r="K65" i="14" s="1"/>
  <c r="BE50" i="4"/>
  <c r="L65" i="14" s="1"/>
  <c r="BF50" i="4"/>
  <c r="M65" i="14" s="1"/>
  <c r="BC51" i="4"/>
  <c r="J66" i="14" s="1"/>
  <c r="BD51" i="4"/>
  <c r="K66" i="14" s="1"/>
  <c r="BE51" i="4"/>
  <c r="L66" i="14" s="1"/>
  <c r="BF51" i="4"/>
  <c r="BC52" i="4"/>
  <c r="J67" i="14" s="1"/>
  <c r="BD52" i="4"/>
  <c r="K67" i="14" s="1"/>
  <c r="BE52" i="4"/>
  <c r="L67" i="14" s="1"/>
  <c r="BF52" i="4"/>
  <c r="BC53" i="4"/>
  <c r="BD53" i="4"/>
  <c r="BE53" i="4"/>
  <c r="BF53" i="4"/>
  <c r="M68" i="14" s="1"/>
  <c r="BC54" i="4"/>
  <c r="J69" i="14" s="1"/>
  <c r="BD54" i="4"/>
  <c r="K69" i="14" s="1"/>
  <c r="BE54" i="4"/>
  <c r="L69" i="14" s="1"/>
  <c r="BF54" i="4"/>
  <c r="BJ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P45" i="4"/>
  <c r="AT45" i="4" s="1"/>
  <c r="AP46" i="4"/>
  <c r="AT46" i="4" s="1"/>
  <c r="AP47" i="4"/>
  <c r="AT47" i="4" s="1"/>
  <c r="AP48" i="4"/>
  <c r="AU48" i="4" s="1"/>
  <c r="AP49" i="4"/>
  <c r="AX49" i="4" s="1"/>
  <c r="AP50" i="4"/>
  <c r="AX50" i="4" s="1"/>
  <c r="AP51" i="4"/>
  <c r="AX51" i="4" s="1"/>
  <c r="AP52" i="4"/>
  <c r="AX52" i="4" s="1"/>
  <c r="AP53" i="4"/>
  <c r="AX53" i="4" s="1"/>
  <c r="AP54" i="4"/>
  <c r="AX54" i="4" s="1"/>
  <c r="AP55" i="4"/>
  <c r="AX55" i="4" s="1"/>
  <c r="AP56" i="4"/>
  <c r="AX56" i="4" s="1"/>
  <c r="AP57" i="4"/>
  <c r="AX57" i="4" s="1"/>
  <c r="AP58" i="4"/>
  <c r="AU58" i="4" s="1"/>
  <c r="AP59" i="4"/>
  <c r="AX59" i="4" s="1"/>
  <c r="AP60" i="4"/>
  <c r="AX60" i="4" s="1"/>
  <c r="AP61" i="4"/>
  <c r="AX61" i="4" s="1"/>
  <c r="AP62" i="4"/>
  <c r="AX62" i="4" s="1"/>
  <c r="AP63" i="4"/>
  <c r="AX63" i="4" s="1"/>
  <c r="AP64" i="4"/>
  <c r="AX64" i="4" s="1"/>
  <c r="AP65" i="4"/>
  <c r="AX65" i="4" s="1"/>
  <c r="AC48" i="4"/>
  <c r="AD48" i="4"/>
  <c r="AE48" i="4"/>
  <c r="AF48" i="4"/>
  <c r="AG48" i="4"/>
  <c r="AH48" i="4"/>
  <c r="AI48" i="4"/>
  <c r="AJ48" i="4"/>
  <c r="AK48" i="4"/>
  <c r="AL48" i="4"/>
  <c r="AM48" i="4"/>
  <c r="AN48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D56" i="4"/>
  <c r="AE56" i="4"/>
  <c r="AF56" i="4"/>
  <c r="AH56" i="4"/>
  <c r="AI56" i="4"/>
  <c r="AJ56" i="4"/>
  <c r="AL56" i="4"/>
  <c r="AM56" i="4"/>
  <c r="AN56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BG60" i="4"/>
  <c r="BG50" i="4"/>
  <c r="B60" i="4"/>
  <c r="B61" i="4"/>
  <c r="B62" i="4"/>
  <c r="B63" i="4"/>
  <c r="B64" i="4"/>
  <c r="B50" i="4"/>
  <c r="B51" i="4"/>
  <c r="B52" i="4"/>
  <c r="B53" i="4"/>
  <c r="B54" i="4"/>
  <c r="AU50" i="4" l="1"/>
  <c r="AS50" i="4"/>
  <c r="BO14" i="2"/>
  <c r="BO48" i="2"/>
  <c r="BO56" i="2"/>
  <c r="BO6" i="2"/>
  <c r="BO7" i="2"/>
  <c r="BO15" i="2"/>
  <c r="BO49" i="2"/>
  <c r="BO57" i="2"/>
  <c r="BO51" i="2"/>
  <c r="BO62" i="2"/>
  <c r="BO8" i="2"/>
  <c r="BO16" i="2"/>
  <c r="BO50" i="2"/>
  <c r="BO58" i="2"/>
  <c r="BO59" i="2"/>
  <c r="BO52" i="2"/>
  <c r="BO13" i="2"/>
  <c r="BO55" i="2"/>
  <c r="BO9" i="2"/>
  <c r="BO17" i="2"/>
  <c r="BO60" i="2"/>
  <c r="BO61" i="2"/>
  <c r="BO10" i="2"/>
  <c r="BO18" i="2"/>
  <c r="BO11" i="2"/>
  <c r="BO19" i="2"/>
  <c r="BO53" i="2"/>
  <c r="BO12" i="2"/>
  <c r="BO20" i="2"/>
  <c r="BO54" i="2"/>
  <c r="AY50" i="4"/>
  <c r="AZ50" i="4"/>
  <c r="L68" i="14"/>
  <c r="J68" i="14"/>
  <c r="K68" i="14"/>
  <c r="AW65" i="4"/>
  <c r="AW64" i="4"/>
  <c r="AW63" i="4"/>
  <c r="AW62" i="4"/>
  <c r="AW61" i="4"/>
  <c r="AW60" i="4"/>
  <c r="AW59" i="4"/>
  <c r="AW57" i="4"/>
  <c r="AW56" i="4"/>
  <c r="AW55" i="4"/>
  <c r="AW54" i="4"/>
  <c r="AW53" i="4"/>
  <c r="AW52" i="4"/>
  <c r="AW51" i="4"/>
  <c r="AW50" i="4"/>
  <c r="AW49" i="4"/>
  <c r="AS48" i="4"/>
  <c r="AS47" i="4"/>
  <c r="AS46" i="4"/>
  <c r="AS45" i="4"/>
  <c r="M74" i="14"/>
  <c r="AV65" i="4"/>
  <c r="AV64" i="4"/>
  <c r="AV63" i="4"/>
  <c r="AV62" i="4"/>
  <c r="AV61" i="4"/>
  <c r="AV60" i="4"/>
  <c r="AV59" i="4"/>
  <c r="AV57" i="4"/>
  <c r="AV56" i="4"/>
  <c r="AV55" i="4"/>
  <c r="AV54" i="4"/>
  <c r="AV53" i="4"/>
  <c r="AV52" i="4"/>
  <c r="AV51" i="4"/>
  <c r="AV50" i="4"/>
  <c r="AV49" i="4"/>
  <c r="AZ47" i="4"/>
  <c r="AZ46" i="4"/>
  <c r="AZ45" i="4"/>
  <c r="M64" i="14"/>
  <c r="AU65" i="4"/>
  <c r="AU64" i="4"/>
  <c r="AU63" i="4"/>
  <c r="AU62" i="4"/>
  <c r="AU61" i="4"/>
  <c r="AU60" i="4"/>
  <c r="AU59" i="4"/>
  <c r="AU57" i="4"/>
  <c r="AU56" i="4"/>
  <c r="AU55" i="4"/>
  <c r="AU54" i="4"/>
  <c r="AU53" i="4"/>
  <c r="AU52" i="4"/>
  <c r="AU51" i="4"/>
  <c r="AU49" i="4"/>
  <c r="AY47" i="4"/>
  <c r="AY46" i="4"/>
  <c r="AY45" i="4"/>
  <c r="L64" i="14"/>
  <c r="AT65" i="4"/>
  <c r="AT64" i="4"/>
  <c r="AT63" i="4"/>
  <c r="AT62" i="4"/>
  <c r="AT61" i="4"/>
  <c r="AT60" i="4"/>
  <c r="AT59" i="4"/>
  <c r="AT57" i="4"/>
  <c r="AT56" i="4"/>
  <c r="AT55" i="4"/>
  <c r="AT54" i="4"/>
  <c r="AT53" i="4"/>
  <c r="AT52" i="4"/>
  <c r="AT51" i="4"/>
  <c r="AT50" i="4"/>
  <c r="AT49" i="4"/>
  <c r="AX47" i="4"/>
  <c r="AX46" i="4"/>
  <c r="AX45" i="4"/>
  <c r="AS65" i="4"/>
  <c r="AS64" i="4"/>
  <c r="AS63" i="4"/>
  <c r="AS62" i="4"/>
  <c r="AS61" i="4"/>
  <c r="AS60" i="4"/>
  <c r="AS59" i="4"/>
  <c r="AS57" i="4"/>
  <c r="AS56" i="4"/>
  <c r="AS55" i="4"/>
  <c r="AS54" i="4"/>
  <c r="AS53" i="4"/>
  <c r="AS52" i="4"/>
  <c r="AS51" i="4"/>
  <c r="AS49" i="4"/>
  <c r="AW47" i="4"/>
  <c r="AW46" i="4"/>
  <c r="AW45" i="4"/>
  <c r="M79" i="14"/>
  <c r="M77" i="14"/>
  <c r="M75" i="14"/>
  <c r="M73" i="14"/>
  <c r="AZ65" i="4"/>
  <c r="AZ64" i="4"/>
  <c r="AZ63" i="4"/>
  <c r="AZ62" i="4"/>
  <c r="AZ61" i="4"/>
  <c r="AZ60" i="4"/>
  <c r="AZ59" i="4"/>
  <c r="AZ57" i="4"/>
  <c r="AZ56" i="4"/>
  <c r="AZ55" i="4"/>
  <c r="AZ54" i="4"/>
  <c r="AZ53" i="4"/>
  <c r="AZ52" i="4"/>
  <c r="AZ51" i="4"/>
  <c r="AZ49" i="4"/>
  <c r="AX48" i="4"/>
  <c r="AV47" i="4"/>
  <c r="AV46" i="4"/>
  <c r="AV45" i="4"/>
  <c r="AY65" i="4"/>
  <c r="AY64" i="4"/>
  <c r="AY63" i="4"/>
  <c r="AY62" i="4"/>
  <c r="AY61" i="4"/>
  <c r="AY60" i="4"/>
  <c r="AY59" i="4"/>
  <c r="AY57" i="4"/>
  <c r="AY56" i="4"/>
  <c r="AY55" i="4"/>
  <c r="AY54" i="4"/>
  <c r="AY53" i="4"/>
  <c r="AY52" i="4"/>
  <c r="AY51" i="4"/>
  <c r="AY49" i="4"/>
  <c r="AW48" i="4"/>
  <c r="AU47" i="4"/>
  <c r="AU46" i="4"/>
  <c r="AU45" i="4"/>
  <c r="AT48" i="4"/>
  <c r="BK51" i="4"/>
  <c r="A66" i="14"/>
  <c r="B66" i="14" s="1"/>
  <c r="BK61" i="4"/>
  <c r="A76" i="14"/>
  <c r="B76" i="14" s="1"/>
  <c r="A69" i="14"/>
  <c r="BK54" i="4"/>
  <c r="BK50" i="4"/>
  <c r="A65" i="14"/>
  <c r="BK64" i="4"/>
  <c r="A79" i="14"/>
  <c r="BK60" i="4"/>
  <c r="A75" i="14"/>
  <c r="BK53" i="4"/>
  <c r="A68" i="14"/>
  <c r="F68" i="14" s="1"/>
  <c r="BK63" i="4"/>
  <c r="A78" i="14"/>
  <c r="F78" i="14" s="1"/>
  <c r="BK52" i="4"/>
  <c r="A67" i="14"/>
  <c r="F67" i="14" s="1"/>
  <c r="BK62" i="4"/>
  <c r="A77" i="14"/>
  <c r="G77" i="14" s="1"/>
  <c r="AZ48" i="4"/>
  <c r="AV48" i="4"/>
  <c r="AY48" i="4"/>
  <c r="AW58" i="4"/>
  <c r="AS58" i="4"/>
  <c r="AT58" i="4"/>
  <c r="AZ58" i="4"/>
  <c r="AV58" i="4"/>
  <c r="AX58" i="4"/>
  <c r="AY58" i="4"/>
  <c r="M69" i="14"/>
  <c r="M67" i="14"/>
  <c r="M66" i="14"/>
  <c r="E66" i="14"/>
  <c r="H66" i="14"/>
  <c r="D66" i="14"/>
  <c r="I66" i="14"/>
  <c r="G66" i="14"/>
  <c r="C66" i="14"/>
  <c r="F66" i="14"/>
  <c r="AQ38" i="4"/>
  <c r="AQ39" i="4"/>
  <c r="AQ40" i="4"/>
  <c r="AQ41" i="4"/>
  <c r="AQ42" i="4"/>
  <c r="AQ43" i="4"/>
  <c r="AQ44" i="4"/>
  <c r="AQ37" i="4"/>
  <c r="AQ28" i="4"/>
  <c r="AQ29" i="4"/>
  <c r="AQ30" i="4"/>
  <c r="AQ31" i="4"/>
  <c r="AQ32" i="4"/>
  <c r="AQ33" i="4"/>
  <c r="AQ34" i="4"/>
  <c r="AQ27" i="4"/>
  <c r="AQ18" i="4"/>
  <c r="AQ19" i="4"/>
  <c r="AQ20" i="4"/>
  <c r="AQ21" i="4"/>
  <c r="AQ22" i="4"/>
  <c r="AQ23" i="4"/>
  <c r="AQ24" i="4"/>
  <c r="AQ17" i="4"/>
  <c r="AQ8" i="4"/>
  <c r="AQ9" i="4"/>
  <c r="AQ10" i="4"/>
  <c r="AQ11" i="4"/>
  <c r="AQ12" i="4"/>
  <c r="AQ13" i="4"/>
  <c r="AQ14" i="4"/>
  <c r="C67" i="14" l="1"/>
  <c r="G67" i="14"/>
  <c r="C76" i="14"/>
  <c r="G76" i="14"/>
  <c r="D76" i="14"/>
  <c r="E76" i="14"/>
  <c r="H76" i="14"/>
  <c r="F76" i="14"/>
  <c r="I76" i="14"/>
  <c r="B77" i="14"/>
  <c r="I77" i="14"/>
  <c r="D77" i="14"/>
  <c r="E77" i="14"/>
  <c r="H77" i="14"/>
  <c r="C75" i="14"/>
  <c r="G75" i="14"/>
  <c r="D75" i="14"/>
  <c r="H75" i="14"/>
  <c r="E75" i="14"/>
  <c r="I75" i="14"/>
  <c r="B75" i="14"/>
  <c r="F75" i="14"/>
  <c r="D65" i="14"/>
  <c r="H65" i="14"/>
  <c r="E65" i="14"/>
  <c r="I65" i="14"/>
  <c r="B65" i="14"/>
  <c r="F65" i="14"/>
  <c r="C65" i="14"/>
  <c r="G65" i="14"/>
  <c r="F77" i="14"/>
  <c r="C77" i="14"/>
  <c r="E78" i="14"/>
  <c r="B78" i="14"/>
  <c r="G78" i="14"/>
  <c r="C78" i="14"/>
  <c r="H78" i="14"/>
  <c r="D78" i="14"/>
  <c r="I78" i="14"/>
  <c r="E68" i="14"/>
  <c r="B68" i="14"/>
  <c r="G68" i="14"/>
  <c r="C68" i="14"/>
  <c r="H68" i="14"/>
  <c r="D68" i="14"/>
  <c r="I68" i="14"/>
  <c r="H67" i="14"/>
  <c r="B67" i="14"/>
  <c r="I67" i="14"/>
  <c r="D67" i="14"/>
  <c r="E67" i="14"/>
  <c r="B79" i="14"/>
  <c r="F79" i="14"/>
  <c r="C79" i="14"/>
  <c r="G79" i="14"/>
  <c r="D79" i="14"/>
  <c r="H79" i="14"/>
  <c r="E79" i="14"/>
  <c r="I79" i="14"/>
  <c r="C69" i="14"/>
  <c r="G69" i="14"/>
  <c r="D69" i="14"/>
  <c r="H69" i="14"/>
  <c r="E69" i="14"/>
  <c r="I69" i="14"/>
  <c r="B69" i="14"/>
  <c r="F69" i="14"/>
  <c r="CG63" i="2"/>
  <c r="H59" i="12" s="1"/>
  <c r="CH63" i="2"/>
  <c r="I59" i="12" s="1"/>
  <c r="CG64" i="2"/>
  <c r="H60" i="12" s="1"/>
  <c r="CH64" i="2"/>
  <c r="I60" i="12" s="1"/>
  <c r="CG65" i="2"/>
  <c r="H61" i="12" s="1"/>
  <c r="CH65" i="2"/>
  <c r="I61" i="12" s="1"/>
  <c r="CG66" i="2"/>
  <c r="H62" i="12" s="1"/>
  <c r="CH66" i="2"/>
  <c r="I62" i="12" s="1"/>
  <c r="CG67" i="2"/>
  <c r="H63" i="12" s="1"/>
  <c r="CH67" i="2"/>
  <c r="I63" i="12" s="1"/>
  <c r="CG68" i="2"/>
  <c r="H64" i="12" s="1"/>
  <c r="CH68" i="2"/>
  <c r="I64" i="12" s="1"/>
  <c r="CG69" i="2"/>
  <c r="H65" i="12" s="1"/>
  <c r="CH69" i="2"/>
  <c r="I65" i="12" s="1"/>
  <c r="CG70" i="2"/>
  <c r="H66" i="12" s="1"/>
  <c r="CH70" i="2"/>
  <c r="I66" i="12" s="1"/>
  <c r="CG71" i="2"/>
  <c r="H67" i="12" s="1"/>
  <c r="CH71" i="2"/>
  <c r="I67" i="12" s="1"/>
  <c r="CG72" i="2"/>
  <c r="H68" i="12" s="1"/>
  <c r="CH72" i="2"/>
  <c r="I68" i="12" s="1"/>
  <c r="CG73" i="2"/>
  <c r="H69" i="12" s="1"/>
  <c r="CH73" i="2"/>
  <c r="I69" i="12" s="1"/>
  <c r="CG74" i="2"/>
  <c r="H70" i="12" s="1"/>
  <c r="CH74" i="2"/>
  <c r="I70" i="12" s="1"/>
  <c r="CG75" i="2"/>
  <c r="H71" i="12" s="1"/>
  <c r="CH75" i="2"/>
  <c r="I71" i="12" s="1"/>
  <c r="CG76" i="2"/>
  <c r="H72" i="12" s="1"/>
  <c r="CH76" i="2"/>
  <c r="I72" i="12" s="1"/>
  <c r="CG77" i="2"/>
  <c r="H73" i="12" s="1"/>
  <c r="CH77" i="2"/>
  <c r="I73" i="12" s="1"/>
  <c r="CG78" i="2"/>
  <c r="H74" i="12" s="1"/>
  <c r="CH78" i="2"/>
  <c r="I74" i="12" s="1"/>
  <c r="CG79" i="2"/>
  <c r="H75" i="12" s="1"/>
  <c r="CH79" i="2"/>
  <c r="I75" i="12" s="1"/>
  <c r="CG80" i="2"/>
  <c r="H76" i="12" s="1"/>
  <c r="CH80" i="2"/>
  <c r="I76" i="12" s="1"/>
  <c r="CG81" i="2"/>
  <c r="H77" i="12" s="1"/>
  <c r="CH81" i="2"/>
  <c r="I77" i="12" s="1"/>
  <c r="CG82" i="2"/>
  <c r="H78" i="12" s="1"/>
  <c r="CH82" i="2"/>
  <c r="I78" i="12" s="1"/>
  <c r="CG83" i="2"/>
  <c r="H79" i="12" s="1"/>
  <c r="CH83" i="2"/>
  <c r="I79" i="12" s="1"/>
  <c r="CG84" i="2"/>
  <c r="H80" i="12" s="1"/>
  <c r="CH84" i="2"/>
  <c r="I80" i="12" s="1"/>
  <c r="CG85" i="2"/>
  <c r="H81" i="12" s="1"/>
  <c r="CH85" i="2"/>
  <c r="I81" i="12" s="1"/>
  <c r="CG86" i="2"/>
  <c r="H82" i="12" s="1"/>
  <c r="CH86" i="2"/>
  <c r="I82" i="12" s="1"/>
  <c r="CG87" i="2"/>
  <c r="H83" i="12" s="1"/>
  <c r="CH87" i="2"/>
  <c r="I83" i="12" s="1"/>
  <c r="CG21" i="2"/>
  <c r="H17" i="12" s="1"/>
  <c r="CH21" i="2"/>
  <c r="I17" i="12" s="1"/>
  <c r="CG22" i="2"/>
  <c r="H18" i="12" s="1"/>
  <c r="CH22" i="2"/>
  <c r="I18" i="12" s="1"/>
  <c r="CG23" i="2"/>
  <c r="H19" i="12" s="1"/>
  <c r="CH23" i="2"/>
  <c r="I19" i="12" s="1"/>
  <c r="CG24" i="2"/>
  <c r="H20" i="12" s="1"/>
  <c r="CH24" i="2"/>
  <c r="I20" i="12" s="1"/>
  <c r="CG25" i="2"/>
  <c r="H21" i="12" s="1"/>
  <c r="CH25" i="2"/>
  <c r="I21" i="12" s="1"/>
  <c r="CG26" i="2"/>
  <c r="H22" i="12" s="1"/>
  <c r="CH26" i="2"/>
  <c r="I22" i="12" s="1"/>
  <c r="CG27" i="2"/>
  <c r="H23" i="12" s="1"/>
  <c r="CH27" i="2"/>
  <c r="I23" i="12" s="1"/>
  <c r="CG28" i="2"/>
  <c r="H24" i="12" s="1"/>
  <c r="CH28" i="2"/>
  <c r="I24" i="12" s="1"/>
  <c r="CG29" i="2"/>
  <c r="H25" i="12" s="1"/>
  <c r="CH29" i="2"/>
  <c r="I25" i="12" s="1"/>
  <c r="CG30" i="2"/>
  <c r="H26" i="12" s="1"/>
  <c r="CH30" i="2"/>
  <c r="I26" i="12" s="1"/>
  <c r="CG31" i="2"/>
  <c r="H27" i="12" s="1"/>
  <c r="CH31" i="2"/>
  <c r="I27" i="12" s="1"/>
  <c r="CG32" i="2"/>
  <c r="H28" i="12" s="1"/>
  <c r="CH32" i="2"/>
  <c r="I28" i="12" s="1"/>
  <c r="CG33" i="2"/>
  <c r="H29" i="12" s="1"/>
  <c r="CH33" i="2"/>
  <c r="I29" i="12" s="1"/>
  <c r="CG34" i="2"/>
  <c r="H30" i="12" s="1"/>
  <c r="CH34" i="2"/>
  <c r="I30" i="12" s="1"/>
  <c r="CG35" i="2"/>
  <c r="H31" i="12" s="1"/>
  <c r="CH35" i="2"/>
  <c r="I31" i="12" s="1"/>
  <c r="CG36" i="2"/>
  <c r="H32" i="12" s="1"/>
  <c r="CH36" i="2"/>
  <c r="I32" i="12" s="1"/>
  <c r="CG37" i="2"/>
  <c r="H33" i="12" s="1"/>
  <c r="CH37" i="2"/>
  <c r="I33" i="12" s="1"/>
  <c r="CG38" i="2"/>
  <c r="H34" i="12" s="1"/>
  <c r="CH38" i="2"/>
  <c r="I34" i="12" s="1"/>
  <c r="CG39" i="2"/>
  <c r="H35" i="12" s="1"/>
  <c r="CH39" i="2"/>
  <c r="I35" i="12" s="1"/>
  <c r="CG40" i="2"/>
  <c r="H36" i="12" s="1"/>
  <c r="CH40" i="2"/>
  <c r="I36" i="12" s="1"/>
  <c r="CG41" i="2"/>
  <c r="H37" i="12" s="1"/>
  <c r="CH41" i="2"/>
  <c r="I37" i="12" s="1"/>
  <c r="CG42" i="2"/>
  <c r="H38" i="12" s="1"/>
  <c r="CH42" i="2"/>
  <c r="I38" i="12" s="1"/>
  <c r="CG43" i="2"/>
  <c r="H39" i="12" s="1"/>
  <c r="CH43" i="2"/>
  <c r="I39" i="12" s="1"/>
  <c r="CG44" i="2"/>
  <c r="H40" i="12" s="1"/>
  <c r="CH44" i="2"/>
  <c r="I40" i="12" s="1"/>
  <c r="CG45" i="2"/>
  <c r="H41" i="12" s="1"/>
  <c r="CH45" i="2"/>
  <c r="I41" i="12" s="1"/>
  <c r="AP38" i="4" l="1"/>
  <c r="AP39" i="4"/>
  <c r="AP40" i="4"/>
  <c r="AP41" i="4"/>
  <c r="AP42" i="4"/>
  <c r="AP43" i="4"/>
  <c r="AP44" i="4"/>
  <c r="AP37" i="4"/>
  <c r="AP28" i="4"/>
  <c r="AP29" i="4"/>
  <c r="AP30" i="4"/>
  <c r="AP31" i="4"/>
  <c r="AP32" i="4"/>
  <c r="AP33" i="4"/>
  <c r="AP34" i="4"/>
  <c r="AP27" i="4"/>
  <c r="AP18" i="4"/>
  <c r="AP19" i="4"/>
  <c r="AP20" i="4"/>
  <c r="AP21" i="4"/>
  <c r="AP22" i="4"/>
  <c r="AP23" i="4"/>
  <c r="AP24" i="4"/>
  <c r="AP17" i="4"/>
  <c r="AP8" i="4"/>
  <c r="AP9" i="4"/>
  <c r="AP10" i="4"/>
  <c r="AP11" i="4"/>
  <c r="AP12" i="4"/>
  <c r="AP13" i="4"/>
  <c r="AP14" i="4"/>
  <c r="AP7" i="4"/>
  <c r="H63" i="2"/>
  <c r="AN63" i="2" s="1"/>
  <c r="H64" i="2"/>
  <c r="AN64" i="2" s="1"/>
  <c r="H65" i="2"/>
  <c r="AN65" i="2" s="1"/>
  <c r="H66" i="2"/>
  <c r="AN66" i="2" s="1"/>
  <c r="H67" i="2"/>
  <c r="AN67" i="2" s="1"/>
  <c r="H68" i="2"/>
  <c r="AN68" i="2" s="1"/>
  <c r="H69" i="2"/>
  <c r="AN69" i="2" s="1"/>
  <c r="H70" i="2"/>
  <c r="AN70" i="2" s="1"/>
  <c r="H71" i="2"/>
  <c r="AN71" i="2" s="1"/>
  <c r="H72" i="2"/>
  <c r="AN72" i="2" s="1"/>
  <c r="H73" i="2"/>
  <c r="AN73" i="2" s="1"/>
  <c r="H74" i="2"/>
  <c r="AN74" i="2" s="1"/>
  <c r="H75" i="2"/>
  <c r="AN75" i="2" s="1"/>
  <c r="H76" i="2"/>
  <c r="AN76" i="2" s="1"/>
  <c r="H77" i="2"/>
  <c r="AN77" i="2" s="1"/>
  <c r="H78" i="2"/>
  <c r="AN78" i="2" s="1"/>
  <c r="H79" i="2"/>
  <c r="AN79" i="2" s="1"/>
  <c r="H80" i="2"/>
  <c r="AN80" i="2" s="1"/>
  <c r="H81" i="2"/>
  <c r="AN81" i="2" s="1"/>
  <c r="H82" i="2"/>
  <c r="AN82" i="2" s="1"/>
  <c r="H83" i="2"/>
  <c r="AN83" i="2" s="1"/>
  <c r="H84" i="2"/>
  <c r="AN84" i="2" s="1"/>
  <c r="H85" i="2"/>
  <c r="AN85" i="2" s="1"/>
  <c r="H86" i="2"/>
  <c r="AN86" i="2" s="1"/>
  <c r="H87" i="2"/>
  <c r="AN87" i="2" s="1"/>
  <c r="H21" i="2"/>
  <c r="AN21" i="2" s="1"/>
  <c r="H22" i="2"/>
  <c r="AN22" i="2" s="1"/>
  <c r="H23" i="2"/>
  <c r="AN23" i="2" s="1"/>
  <c r="H24" i="2"/>
  <c r="AN24" i="2" s="1"/>
  <c r="H25" i="2"/>
  <c r="AN25" i="2" s="1"/>
  <c r="H26" i="2"/>
  <c r="AN26" i="2" s="1"/>
  <c r="H27" i="2"/>
  <c r="AN27" i="2" s="1"/>
  <c r="H28" i="2"/>
  <c r="AN28" i="2" s="1"/>
  <c r="H29" i="2"/>
  <c r="AN29" i="2" s="1"/>
  <c r="H30" i="2"/>
  <c r="AN30" i="2" s="1"/>
  <c r="H31" i="2"/>
  <c r="AN31" i="2" s="1"/>
  <c r="H32" i="2"/>
  <c r="AN32" i="2" s="1"/>
  <c r="H33" i="2"/>
  <c r="AN33" i="2" s="1"/>
  <c r="H34" i="2"/>
  <c r="AN34" i="2" s="1"/>
  <c r="H35" i="2"/>
  <c r="AN35" i="2" s="1"/>
  <c r="H36" i="2"/>
  <c r="AN36" i="2" s="1"/>
  <c r="H37" i="2"/>
  <c r="AN37" i="2" s="1"/>
  <c r="H38" i="2"/>
  <c r="AN38" i="2" s="1"/>
  <c r="H39" i="2"/>
  <c r="AN39" i="2" s="1"/>
  <c r="H40" i="2"/>
  <c r="AN40" i="2" s="1"/>
  <c r="H41" i="2"/>
  <c r="AN41" i="2" s="1"/>
  <c r="H42" i="2"/>
  <c r="AN42" i="2" s="1"/>
  <c r="H43" i="2"/>
  <c r="AN43" i="2" s="1"/>
  <c r="H44" i="2"/>
  <c r="AN44" i="2" s="1"/>
  <c r="H45" i="2"/>
  <c r="AN45" i="2" s="1"/>
  <c r="BE3" i="7"/>
  <c r="BD3" i="7"/>
  <c r="P50" i="1"/>
  <c r="P51" i="1"/>
  <c r="AB3" i="7"/>
  <c r="Z3" i="7"/>
  <c r="Y3" i="7"/>
  <c r="X3" i="7"/>
  <c r="AA3" i="7"/>
  <c r="AT44" i="4" l="1"/>
  <c r="AU44" i="4"/>
  <c r="AV44" i="4"/>
  <c r="AW44" i="4"/>
  <c r="AX44" i="4"/>
  <c r="AY44" i="4"/>
  <c r="AZ44" i="4"/>
  <c r="AS44" i="4"/>
  <c r="AT43" i="4"/>
  <c r="AU43" i="4"/>
  <c r="AV43" i="4"/>
  <c r="AW43" i="4"/>
  <c r="AX43" i="4"/>
  <c r="AY43" i="4"/>
  <c r="AZ43" i="4"/>
  <c r="AS43" i="4"/>
  <c r="AT42" i="4"/>
  <c r="AU42" i="4"/>
  <c r="AV42" i="4"/>
  <c r="AW42" i="4"/>
  <c r="AX42" i="4"/>
  <c r="AY42" i="4"/>
  <c r="AZ42" i="4"/>
  <c r="AS42" i="4"/>
  <c r="AT41" i="4"/>
  <c r="AU41" i="4"/>
  <c r="AV41" i="4"/>
  <c r="AW41" i="4"/>
  <c r="AX41" i="4"/>
  <c r="AY41" i="4"/>
  <c r="AZ41" i="4"/>
  <c r="AS41" i="4"/>
  <c r="AT40" i="4"/>
  <c r="AU40" i="4"/>
  <c r="AV40" i="4"/>
  <c r="AW40" i="4"/>
  <c r="AX40" i="4"/>
  <c r="AY40" i="4"/>
  <c r="AZ40" i="4"/>
  <c r="AS40" i="4"/>
  <c r="B12" i="4"/>
  <c r="B13" i="4"/>
  <c r="B14" i="4"/>
  <c r="B39" i="4" l="1"/>
  <c r="B40" i="4"/>
  <c r="B41" i="4"/>
  <c r="B42" i="4"/>
  <c r="B43" i="4"/>
  <c r="B44" i="4"/>
  <c r="B30" i="4"/>
  <c r="B31" i="4"/>
  <c r="B32" i="4"/>
  <c r="B33" i="4"/>
  <c r="B34" i="4"/>
  <c r="B20" i="4"/>
  <c r="B21" i="4"/>
  <c r="B22" i="4"/>
  <c r="B23" i="4"/>
  <c r="B24" i="4"/>
  <c r="B30" i="14"/>
  <c r="B31" i="14"/>
  <c r="B20" i="14"/>
  <c r="B21" i="14"/>
  <c r="AD5" i="1" l="1"/>
  <c r="AB5" i="1" s="1"/>
  <c r="BB3" i="7" l="1"/>
  <c r="P49" i="1"/>
  <c r="I30" i="14" l="1"/>
  <c r="I31" i="14"/>
  <c r="D30" i="14"/>
  <c r="D31" i="14"/>
  <c r="I20" i="14"/>
  <c r="I21" i="14"/>
  <c r="D20" i="14"/>
  <c r="D21" i="14"/>
  <c r="AR9" i="4"/>
  <c r="AR11" i="4"/>
  <c r="AR13" i="4"/>
  <c r="AR14" i="4"/>
  <c r="AR7" i="4"/>
  <c r="W49" i="2"/>
  <c r="X49" i="2"/>
  <c r="Y49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W57" i="2"/>
  <c r="X57" i="2"/>
  <c r="Y57" i="2"/>
  <c r="W58" i="2"/>
  <c r="X58" i="2"/>
  <c r="Y58" i="2"/>
  <c r="W59" i="2"/>
  <c r="X59" i="2"/>
  <c r="Y59" i="2"/>
  <c r="W60" i="2"/>
  <c r="X60" i="2"/>
  <c r="Y60" i="2"/>
  <c r="W61" i="2"/>
  <c r="X61" i="2"/>
  <c r="Y61" i="2"/>
  <c r="W62" i="2"/>
  <c r="X62" i="2"/>
  <c r="Y62" i="2"/>
  <c r="W63" i="2"/>
  <c r="X63" i="2"/>
  <c r="Y63" i="2"/>
  <c r="W64" i="2"/>
  <c r="X64" i="2"/>
  <c r="Y64" i="2"/>
  <c r="W65" i="2"/>
  <c r="X65" i="2"/>
  <c r="Y65" i="2"/>
  <c r="W66" i="2"/>
  <c r="X66" i="2"/>
  <c r="Y66" i="2"/>
  <c r="W67" i="2"/>
  <c r="X67" i="2"/>
  <c r="Y67" i="2"/>
  <c r="W68" i="2"/>
  <c r="X68" i="2"/>
  <c r="Y68" i="2"/>
  <c r="W69" i="2"/>
  <c r="X69" i="2"/>
  <c r="Y69" i="2"/>
  <c r="W70" i="2"/>
  <c r="X70" i="2"/>
  <c r="Y70" i="2"/>
  <c r="W71" i="2"/>
  <c r="X71" i="2"/>
  <c r="Y71" i="2"/>
  <c r="W72" i="2"/>
  <c r="X72" i="2"/>
  <c r="Y72" i="2"/>
  <c r="W73" i="2"/>
  <c r="X73" i="2"/>
  <c r="Y73" i="2"/>
  <c r="W74" i="2"/>
  <c r="X74" i="2"/>
  <c r="Y74" i="2"/>
  <c r="W75" i="2"/>
  <c r="X75" i="2"/>
  <c r="Y75" i="2"/>
  <c r="W76" i="2"/>
  <c r="X76" i="2"/>
  <c r="Y76" i="2"/>
  <c r="W77" i="2"/>
  <c r="X77" i="2"/>
  <c r="Y77" i="2"/>
  <c r="W78" i="2"/>
  <c r="X78" i="2"/>
  <c r="Y78" i="2"/>
  <c r="W79" i="2"/>
  <c r="X79" i="2"/>
  <c r="Y79" i="2"/>
  <c r="W80" i="2"/>
  <c r="X80" i="2"/>
  <c r="Y80" i="2"/>
  <c r="W81" i="2"/>
  <c r="X81" i="2"/>
  <c r="Y81" i="2"/>
  <c r="W82" i="2"/>
  <c r="X82" i="2"/>
  <c r="Y82" i="2"/>
  <c r="W83" i="2"/>
  <c r="X83" i="2"/>
  <c r="Y83" i="2"/>
  <c r="W84" i="2"/>
  <c r="X84" i="2"/>
  <c r="Y84" i="2"/>
  <c r="W85" i="2"/>
  <c r="X85" i="2"/>
  <c r="Y85" i="2"/>
  <c r="W86" i="2"/>
  <c r="X86" i="2"/>
  <c r="Y86" i="2"/>
  <c r="W87" i="2"/>
  <c r="X87" i="2"/>
  <c r="Y87" i="2"/>
  <c r="W48" i="2"/>
  <c r="X48" i="2"/>
  <c r="Y48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W12" i="2"/>
  <c r="X12" i="2"/>
  <c r="Y12" i="2"/>
  <c r="W13" i="2"/>
  <c r="X13" i="2"/>
  <c r="Y13" i="2"/>
  <c r="W14" i="2"/>
  <c r="X14" i="2"/>
  <c r="Y14" i="2"/>
  <c r="W15" i="2"/>
  <c r="X15" i="2"/>
  <c r="Y15" i="2"/>
  <c r="W16" i="2"/>
  <c r="X16" i="2"/>
  <c r="Y16" i="2"/>
  <c r="W17" i="2"/>
  <c r="X17" i="2"/>
  <c r="Y17" i="2"/>
  <c r="W18" i="2"/>
  <c r="X18" i="2"/>
  <c r="Y18" i="2"/>
  <c r="W19" i="2"/>
  <c r="X19" i="2"/>
  <c r="Y19" i="2"/>
  <c r="W20" i="2"/>
  <c r="X20" i="2"/>
  <c r="Y20" i="2"/>
  <c r="W21" i="2"/>
  <c r="X21" i="2"/>
  <c r="Y21" i="2"/>
  <c r="W22" i="2"/>
  <c r="X22" i="2"/>
  <c r="Y22" i="2"/>
  <c r="W23" i="2"/>
  <c r="X23" i="2"/>
  <c r="Y23" i="2"/>
  <c r="W24" i="2"/>
  <c r="X24" i="2"/>
  <c r="Y24" i="2"/>
  <c r="W25" i="2"/>
  <c r="X25" i="2"/>
  <c r="Y25" i="2"/>
  <c r="W26" i="2"/>
  <c r="X26" i="2"/>
  <c r="Y26" i="2"/>
  <c r="W27" i="2"/>
  <c r="X27" i="2"/>
  <c r="Y27" i="2"/>
  <c r="W28" i="2"/>
  <c r="X28" i="2"/>
  <c r="Y28" i="2"/>
  <c r="W29" i="2"/>
  <c r="X29" i="2"/>
  <c r="Y29" i="2"/>
  <c r="W30" i="2"/>
  <c r="X30" i="2"/>
  <c r="Y30" i="2"/>
  <c r="W31" i="2"/>
  <c r="X31" i="2"/>
  <c r="Y31" i="2"/>
  <c r="W32" i="2"/>
  <c r="X32" i="2"/>
  <c r="Y32" i="2"/>
  <c r="W33" i="2"/>
  <c r="X33" i="2"/>
  <c r="Y33" i="2"/>
  <c r="W34" i="2"/>
  <c r="X34" i="2"/>
  <c r="Y34" i="2"/>
  <c r="W35" i="2"/>
  <c r="X35" i="2"/>
  <c r="Y35" i="2"/>
  <c r="W36" i="2"/>
  <c r="X36" i="2"/>
  <c r="Y36" i="2"/>
  <c r="W37" i="2"/>
  <c r="X37" i="2"/>
  <c r="Y37" i="2"/>
  <c r="W38" i="2"/>
  <c r="X38" i="2"/>
  <c r="Y38" i="2"/>
  <c r="W39" i="2"/>
  <c r="X39" i="2"/>
  <c r="Y39" i="2"/>
  <c r="W40" i="2"/>
  <c r="X40" i="2"/>
  <c r="Y40" i="2"/>
  <c r="W41" i="2"/>
  <c r="X41" i="2"/>
  <c r="Y41" i="2"/>
  <c r="W42" i="2"/>
  <c r="X42" i="2"/>
  <c r="Y42" i="2"/>
  <c r="W43" i="2"/>
  <c r="X43" i="2"/>
  <c r="Y43" i="2"/>
  <c r="W44" i="2"/>
  <c r="X44" i="2"/>
  <c r="Y44" i="2"/>
  <c r="W45" i="2"/>
  <c r="X45" i="2"/>
  <c r="Y45" i="2"/>
  <c r="Y6" i="2"/>
  <c r="V21" i="2" l="1"/>
  <c r="V55" i="2"/>
  <c r="V71" i="2"/>
  <c r="V87" i="2"/>
  <c r="V37" i="2"/>
  <c r="V80" i="2"/>
  <c r="V64" i="2"/>
  <c r="V30" i="2"/>
  <c r="V42" i="2"/>
  <c r="V60" i="2"/>
  <c r="V81" i="2"/>
  <c r="V65" i="2"/>
  <c r="V36" i="2"/>
  <c r="V20" i="2"/>
  <c r="V86" i="2"/>
  <c r="V70" i="2"/>
  <c r="V54" i="2"/>
  <c r="V31" i="2"/>
  <c r="V15" i="2"/>
  <c r="V49" i="2"/>
  <c r="V41" i="2"/>
  <c r="V25" i="2"/>
  <c r="V9" i="2"/>
  <c r="V75" i="2"/>
  <c r="V59" i="2"/>
  <c r="V85" i="2"/>
  <c r="V58" i="2"/>
  <c r="V79" i="2"/>
  <c r="V34" i="2"/>
  <c r="V18" i="2"/>
  <c r="V84" i="2"/>
  <c r="V68" i="2"/>
  <c r="V52" i="2"/>
  <c r="V26" i="2"/>
  <c r="V76" i="2"/>
  <c r="V19" i="2"/>
  <c r="V69" i="2"/>
  <c r="V8" i="2"/>
  <c r="V74" i="2"/>
  <c r="V45" i="2"/>
  <c r="V29" i="2"/>
  <c r="V39" i="2"/>
  <c r="V23" i="2"/>
  <c r="V57" i="2"/>
  <c r="V44" i="2"/>
  <c r="V51" i="2"/>
  <c r="V10" i="2"/>
  <c r="V35" i="2"/>
  <c r="V53" i="2"/>
  <c r="V40" i="2"/>
  <c r="V24" i="2"/>
  <c r="V13" i="2"/>
  <c r="V63" i="2"/>
  <c r="V7" i="2"/>
  <c r="V73" i="2"/>
  <c r="V28" i="2"/>
  <c r="V12" i="2"/>
  <c r="V78" i="2"/>
  <c r="V33" i="2"/>
  <c r="V17" i="2"/>
  <c r="V83" i="2"/>
  <c r="V67" i="2"/>
  <c r="V38" i="2"/>
  <c r="V22" i="2"/>
  <c r="V48" i="2"/>
  <c r="V72" i="2"/>
  <c r="V43" i="2"/>
  <c r="V27" i="2"/>
  <c r="V11" i="2"/>
  <c r="V77" i="2"/>
  <c r="V61" i="2"/>
  <c r="V32" i="2"/>
  <c r="V16" i="2"/>
  <c r="V82" i="2"/>
  <c r="V66" i="2"/>
  <c r="V50" i="2"/>
  <c r="V62" i="2"/>
  <c r="V56" i="2"/>
  <c r="V14" i="2"/>
  <c r="AR12" i="4"/>
  <c r="AR10" i="4"/>
  <c r="AR8" i="4"/>
  <c r="AI34" i="4"/>
  <c r="AK40" i="4"/>
  <c r="AK42" i="4"/>
  <c r="AK20" i="4"/>
  <c r="AL20" i="4"/>
  <c r="AM20" i="4"/>
  <c r="AN20" i="4"/>
  <c r="AK22" i="4"/>
  <c r="AL22" i="4"/>
  <c r="AM22" i="4"/>
  <c r="AN22" i="4"/>
  <c r="AB41" i="4"/>
  <c r="AB42" i="4"/>
  <c r="AB31" i="4"/>
  <c r="AB32" i="4"/>
  <c r="AB21" i="4"/>
  <c r="AB22" i="4"/>
  <c r="P22" i="4" l="1"/>
  <c r="P20" i="4"/>
  <c r="AC8" i="4"/>
  <c r="AD8" i="4"/>
  <c r="AE8" i="4"/>
  <c r="AF8" i="4"/>
  <c r="AG8" i="4"/>
  <c r="AH8" i="4"/>
  <c r="AI8" i="4"/>
  <c r="AJ8" i="4"/>
  <c r="AC9" i="4"/>
  <c r="AD9" i="4"/>
  <c r="AE9" i="4"/>
  <c r="AF9" i="4"/>
  <c r="AG9" i="4"/>
  <c r="AH9" i="4"/>
  <c r="AI9" i="4"/>
  <c r="AJ9" i="4"/>
  <c r="AC10" i="4"/>
  <c r="AD10" i="4"/>
  <c r="AE10" i="4"/>
  <c r="AF10" i="4"/>
  <c r="AG10" i="4"/>
  <c r="AH10" i="4"/>
  <c r="AI10" i="4"/>
  <c r="AJ10" i="4"/>
  <c r="AL10" i="4"/>
  <c r="AM10" i="4"/>
  <c r="AN10" i="4"/>
  <c r="AC11" i="4"/>
  <c r="AD11" i="4"/>
  <c r="AE11" i="4"/>
  <c r="AF11" i="4"/>
  <c r="AG11" i="4"/>
  <c r="AH11" i="4"/>
  <c r="AI11" i="4"/>
  <c r="AJ11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C13" i="4"/>
  <c r="AD13" i="4"/>
  <c r="AE13" i="4"/>
  <c r="AF13" i="4"/>
  <c r="AG13" i="4"/>
  <c r="AH13" i="4"/>
  <c r="AI13" i="4"/>
  <c r="AJ13" i="4"/>
  <c r="AC14" i="4"/>
  <c r="AD14" i="4"/>
  <c r="AE14" i="4"/>
  <c r="AF14" i="4"/>
  <c r="AG14" i="4"/>
  <c r="AH14" i="4"/>
  <c r="AI14" i="4"/>
  <c r="AJ14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D16" i="4"/>
  <c r="AE16" i="4"/>
  <c r="AF16" i="4"/>
  <c r="AH16" i="4"/>
  <c r="AI16" i="4"/>
  <c r="AJ16" i="4"/>
  <c r="AL16" i="4"/>
  <c r="AM16" i="4"/>
  <c r="AN16" i="4"/>
  <c r="AC17" i="4"/>
  <c r="AD17" i="4"/>
  <c r="AE17" i="4"/>
  <c r="AF17" i="4"/>
  <c r="AG17" i="4"/>
  <c r="AH17" i="4"/>
  <c r="AI17" i="4"/>
  <c r="AJ17" i="4"/>
  <c r="AC18" i="4"/>
  <c r="AD18" i="4"/>
  <c r="AE18" i="4"/>
  <c r="AF18" i="4"/>
  <c r="AG18" i="4"/>
  <c r="AH18" i="4"/>
  <c r="AI18" i="4"/>
  <c r="AJ18" i="4"/>
  <c r="AC19" i="4"/>
  <c r="AD19" i="4"/>
  <c r="AE19" i="4"/>
  <c r="AF19" i="4"/>
  <c r="AG19" i="4"/>
  <c r="AH19" i="4"/>
  <c r="AI19" i="4"/>
  <c r="AJ19" i="4"/>
  <c r="AC20" i="4"/>
  <c r="AD20" i="4"/>
  <c r="AE20" i="4"/>
  <c r="AF20" i="4"/>
  <c r="AG20" i="4"/>
  <c r="AH20" i="4"/>
  <c r="AI20" i="4"/>
  <c r="AJ20" i="4"/>
  <c r="AC21" i="4"/>
  <c r="AD21" i="4"/>
  <c r="AE21" i="4"/>
  <c r="AF21" i="4"/>
  <c r="AG21" i="4"/>
  <c r="AH21" i="4"/>
  <c r="AI21" i="4"/>
  <c r="AJ21" i="4"/>
  <c r="AC22" i="4"/>
  <c r="AD22" i="4"/>
  <c r="AE22" i="4"/>
  <c r="AF22" i="4"/>
  <c r="AG22" i="4"/>
  <c r="AH22" i="4"/>
  <c r="AI22" i="4"/>
  <c r="AJ22" i="4"/>
  <c r="AC23" i="4"/>
  <c r="AD23" i="4"/>
  <c r="AE23" i="4"/>
  <c r="AF23" i="4"/>
  <c r="AG23" i="4"/>
  <c r="AH23" i="4"/>
  <c r="AI23" i="4"/>
  <c r="AJ23" i="4"/>
  <c r="AC24" i="4"/>
  <c r="AD24" i="4"/>
  <c r="AE24" i="4"/>
  <c r="AF24" i="4"/>
  <c r="AG24" i="4"/>
  <c r="AH24" i="4"/>
  <c r="AI24" i="4"/>
  <c r="AJ24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D26" i="4"/>
  <c r="AE26" i="4"/>
  <c r="AF26" i="4"/>
  <c r="AH26" i="4"/>
  <c r="AI26" i="4"/>
  <c r="AJ26" i="4"/>
  <c r="AL26" i="4"/>
  <c r="AM26" i="4"/>
  <c r="AN26" i="4"/>
  <c r="AC27" i="4"/>
  <c r="AD27" i="4"/>
  <c r="AE27" i="4"/>
  <c r="AF27" i="4"/>
  <c r="AG27" i="4"/>
  <c r="AH27" i="4"/>
  <c r="AI27" i="4"/>
  <c r="AJ27" i="4"/>
  <c r="AC28" i="4"/>
  <c r="AD28" i="4"/>
  <c r="AE28" i="4"/>
  <c r="AF28" i="4"/>
  <c r="AG28" i="4"/>
  <c r="AH28" i="4"/>
  <c r="AI28" i="4"/>
  <c r="AJ28" i="4"/>
  <c r="AC29" i="4"/>
  <c r="AD29" i="4"/>
  <c r="AE29" i="4"/>
  <c r="AF29" i="4"/>
  <c r="AG29" i="4"/>
  <c r="AH29" i="4"/>
  <c r="AI29" i="4"/>
  <c r="AJ29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C31" i="4"/>
  <c r="AD31" i="4"/>
  <c r="AE31" i="4"/>
  <c r="AF31" i="4"/>
  <c r="AG31" i="4"/>
  <c r="AH31" i="4"/>
  <c r="AI31" i="4"/>
  <c r="AJ31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C33" i="4"/>
  <c r="AD33" i="4"/>
  <c r="AE33" i="4"/>
  <c r="AF33" i="4"/>
  <c r="AG33" i="4"/>
  <c r="AH33" i="4"/>
  <c r="AI33" i="4"/>
  <c r="AJ33" i="4"/>
  <c r="AC34" i="4"/>
  <c r="AD34" i="4"/>
  <c r="AE34" i="4"/>
  <c r="AF34" i="4"/>
  <c r="AG34" i="4"/>
  <c r="AH34" i="4"/>
  <c r="AJ34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D36" i="4"/>
  <c r="AE36" i="4"/>
  <c r="AF36" i="4"/>
  <c r="AH36" i="4"/>
  <c r="AI36" i="4"/>
  <c r="AJ36" i="4"/>
  <c r="AL36" i="4"/>
  <c r="AM36" i="4"/>
  <c r="AN36" i="4"/>
  <c r="AC37" i="4"/>
  <c r="AD37" i="4"/>
  <c r="AE37" i="4"/>
  <c r="AF37" i="4"/>
  <c r="AG37" i="4"/>
  <c r="AH37" i="4"/>
  <c r="AI37" i="4"/>
  <c r="AJ37" i="4"/>
  <c r="AC38" i="4"/>
  <c r="AD38" i="4"/>
  <c r="AE38" i="4"/>
  <c r="AF38" i="4"/>
  <c r="AG38" i="4"/>
  <c r="AH38" i="4"/>
  <c r="AI38" i="4"/>
  <c r="AJ38" i="4"/>
  <c r="AC39" i="4"/>
  <c r="AD39" i="4"/>
  <c r="AE39" i="4"/>
  <c r="AF39" i="4"/>
  <c r="AG39" i="4"/>
  <c r="AH39" i="4"/>
  <c r="AI39" i="4"/>
  <c r="AJ39" i="4"/>
  <c r="AC40" i="4"/>
  <c r="AD40" i="4"/>
  <c r="AE40" i="4"/>
  <c r="AF40" i="4"/>
  <c r="AG40" i="4"/>
  <c r="AH40" i="4"/>
  <c r="AI40" i="4"/>
  <c r="AJ40" i="4"/>
  <c r="AC41" i="4"/>
  <c r="AD41" i="4"/>
  <c r="AE41" i="4"/>
  <c r="AF41" i="4"/>
  <c r="AG41" i="4"/>
  <c r="AH41" i="4"/>
  <c r="AI41" i="4"/>
  <c r="AJ41" i="4"/>
  <c r="AC42" i="4"/>
  <c r="AD42" i="4"/>
  <c r="AE42" i="4"/>
  <c r="AF42" i="4"/>
  <c r="AG42" i="4"/>
  <c r="AH42" i="4"/>
  <c r="AI42" i="4"/>
  <c r="AJ42" i="4"/>
  <c r="AC43" i="4"/>
  <c r="AD43" i="4"/>
  <c r="AE43" i="4"/>
  <c r="AF43" i="4"/>
  <c r="AG43" i="4"/>
  <c r="AH43" i="4"/>
  <c r="AI43" i="4"/>
  <c r="AJ43" i="4"/>
  <c r="AC44" i="4"/>
  <c r="AD44" i="4"/>
  <c r="AE44" i="4"/>
  <c r="AF44" i="4"/>
  <c r="AG44" i="4"/>
  <c r="AH44" i="4"/>
  <c r="AI44" i="4"/>
  <c r="AJ44" i="4"/>
  <c r="AJ7" i="4"/>
  <c r="AI7" i="4"/>
  <c r="AH7" i="4"/>
  <c r="AG7" i="4"/>
  <c r="AF7" i="4"/>
  <c r="AE7" i="4"/>
  <c r="AD7" i="4"/>
  <c r="AC7" i="4"/>
  <c r="BC8" i="4"/>
  <c r="BD8" i="4"/>
  <c r="BE8" i="4"/>
  <c r="BF8" i="4"/>
  <c r="BC9" i="4"/>
  <c r="BD9" i="4"/>
  <c r="BE9" i="4"/>
  <c r="BF9" i="4"/>
  <c r="BC10" i="4"/>
  <c r="BD10" i="4"/>
  <c r="BE10" i="4"/>
  <c r="BF10" i="4"/>
  <c r="BC11" i="4"/>
  <c r="BD11" i="4"/>
  <c r="BE11" i="4"/>
  <c r="BF11" i="4"/>
  <c r="BC12" i="4"/>
  <c r="BD12" i="4"/>
  <c r="BE12" i="4"/>
  <c r="BF12" i="4"/>
  <c r="BC13" i="4"/>
  <c r="BD13" i="4"/>
  <c r="BE13" i="4"/>
  <c r="BF13" i="4"/>
  <c r="BC14" i="4"/>
  <c r="BD14" i="4"/>
  <c r="BE14" i="4"/>
  <c r="BF14" i="4"/>
  <c r="BC15" i="4"/>
  <c r="BD15" i="4"/>
  <c r="BE15" i="4"/>
  <c r="BF15" i="4"/>
  <c r="BD16" i="4"/>
  <c r="BE16" i="4"/>
  <c r="BF16" i="4"/>
  <c r="BC17" i="4"/>
  <c r="BD17" i="4"/>
  <c r="BE17" i="4"/>
  <c r="BF17" i="4"/>
  <c r="BC18" i="4"/>
  <c r="BD18" i="4"/>
  <c r="BE18" i="4"/>
  <c r="BF18" i="4"/>
  <c r="BC19" i="4"/>
  <c r="BD19" i="4"/>
  <c r="BE19" i="4"/>
  <c r="BF19" i="4"/>
  <c r="BC20" i="4"/>
  <c r="J15" i="14" s="1"/>
  <c r="BD20" i="4"/>
  <c r="K15" i="14" s="1"/>
  <c r="BE20" i="4"/>
  <c r="L15" i="14" s="1"/>
  <c r="BF20" i="4"/>
  <c r="M15" i="14" s="1"/>
  <c r="BC21" i="4"/>
  <c r="J16" i="14" s="1"/>
  <c r="BD21" i="4"/>
  <c r="K16" i="14" s="1"/>
  <c r="BE21" i="4"/>
  <c r="L16" i="14" s="1"/>
  <c r="BF21" i="4"/>
  <c r="M16" i="14" s="1"/>
  <c r="BC22" i="4"/>
  <c r="J17" i="14" s="1"/>
  <c r="BD22" i="4"/>
  <c r="K17" i="14" s="1"/>
  <c r="BE22" i="4"/>
  <c r="L17" i="14" s="1"/>
  <c r="BF22" i="4"/>
  <c r="M17" i="14" s="1"/>
  <c r="BC23" i="4"/>
  <c r="J18" i="14" s="1"/>
  <c r="BD23" i="4"/>
  <c r="K18" i="14" s="1"/>
  <c r="BE23" i="4"/>
  <c r="L18" i="14" s="1"/>
  <c r="BF23" i="4"/>
  <c r="M18" i="14" s="1"/>
  <c r="BC24" i="4"/>
  <c r="J19" i="14" s="1"/>
  <c r="BD24" i="4"/>
  <c r="K19" i="14" s="1"/>
  <c r="BE24" i="4"/>
  <c r="L19" i="14" s="1"/>
  <c r="BF24" i="4"/>
  <c r="M19" i="14" s="1"/>
  <c r="BC25" i="4"/>
  <c r="BD25" i="4"/>
  <c r="BE25" i="4"/>
  <c r="BF25" i="4"/>
  <c r="BD26" i="4"/>
  <c r="BE26" i="4"/>
  <c r="BF26" i="4"/>
  <c r="BC27" i="4"/>
  <c r="BD27" i="4"/>
  <c r="BE27" i="4"/>
  <c r="BF27" i="4"/>
  <c r="BC28" i="4"/>
  <c r="BD28" i="4"/>
  <c r="BE28" i="4"/>
  <c r="BF28" i="4"/>
  <c r="BC29" i="4"/>
  <c r="BD29" i="4"/>
  <c r="BE29" i="4"/>
  <c r="BF29" i="4"/>
  <c r="BC30" i="4"/>
  <c r="J25" i="14" s="1"/>
  <c r="BD30" i="4"/>
  <c r="K25" i="14" s="1"/>
  <c r="BE30" i="4"/>
  <c r="L25" i="14" s="1"/>
  <c r="BF30" i="4"/>
  <c r="M25" i="14" s="1"/>
  <c r="BC31" i="4"/>
  <c r="J26" i="14" s="1"/>
  <c r="BD31" i="4"/>
  <c r="K26" i="14" s="1"/>
  <c r="BE31" i="4"/>
  <c r="L26" i="14" s="1"/>
  <c r="BF31" i="4"/>
  <c r="M26" i="14" s="1"/>
  <c r="BC32" i="4"/>
  <c r="J27" i="14" s="1"/>
  <c r="BD32" i="4"/>
  <c r="K27" i="14" s="1"/>
  <c r="BE32" i="4"/>
  <c r="L27" i="14" s="1"/>
  <c r="BF32" i="4"/>
  <c r="M27" i="14" s="1"/>
  <c r="BC33" i="4"/>
  <c r="J28" i="14" s="1"/>
  <c r="BD33" i="4"/>
  <c r="K28" i="14" s="1"/>
  <c r="BE33" i="4"/>
  <c r="L28" i="14" s="1"/>
  <c r="BF33" i="4"/>
  <c r="M28" i="14" s="1"/>
  <c r="BC34" i="4"/>
  <c r="J29" i="14" s="1"/>
  <c r="BD34" i="4"/>
  <c r="K29" i="14" s="1"/>
  <c r="BE34" i="4"/>
  <c r="L29" i="14" s="1"/>
  <c r="BF34" i="4"/>
  <c r="M29" i="14" s="1"/>
  <c r="BC35" i="4"/>
  <c r="BD35" i="4"/>
  <c r="BE35" i="4"/>
  <c r="BF35" i="4"/>
  <c r="BD36" i="4"/>
  <c r="BE36" i="4"/>
  <c r="BF36" i="4"/>
  <c r="BC37" i="4"/>
  <c r="BD37" i="4"/>
  <c r="BE37" i="4"/>
  <c r="BF37" i="4"/>
  <c r="BC38" i="4"/>
  <c r="BD38" i="4"/>
  <c r="BE38" i="4"/>
  <c r="BF38" i="4"/>
  <c r="BC39" i="4"/>
  <c r="J34" i="14" s="1"/>
  <c r="BD39" i="4"/>
  <c r="K34" i="14" s="1"/>
  <c r="BE39" i="4"/>
  <c r="L34" i="14" s="1"/>
  <c r="BF39" i="4"/>
  <c r="M34" i="14" s="1"/>
  <c r="BC40" i="4"/>
  <c r="J35" i="14" s="1"/>
  <c r="BD40" i="4"/>
  <c r="K35" i="14" s="1"/>
  <c r="BE40" i="4"/>
  <c r="L35" i="14" s="1"/>
  <c r="BF40" i="4"/>
  <c r="M35" i="14" s="1"/>
  <c r="BC41" i="4"/>
  <c r="J36" i="14" s="1"/>
  <c r="BD41" i="4"/>
  <c r="K36" i="14" s="1"/>
  <c r="BE41" i="4"/>
  <c r="L36" i="14" s="1"/>
  <c r="BF41" i="4"/>
  <c r="M36" i="14" s="1"/>
  <c r="BC42" i="4"/>
  <c r="J37" i="14" s="1"/>
  <c r="BD42" i="4"/>
  <c r="K37" i="14" s="1"/>
  <c r="BE42" i="4"/>
  <c r="L37" i="14" s="1"/>
  <c r="BF42" i="4"/>
  <c r="M37" i="14" s="1"/>
  <c r="BC43" i="4"/>
  <c r="J38" i="14" s="1"/>
  <c r="BD43" i="4"/>
  <c r="K38" i="14" s="1"/>
  <c r="BE43" i="4"/>
  <c r="L38" i="14" s="1"/>
  <c r="BF43" i="4"/>
  <c r="M38" i="14" s="1"/>
  <c r="BC44" i="4"/>
  <c r="J39" i="14" s="1"/>
  <c r="BD44" i="4"/>
  <c r="K39" i="14" s="1"/>
  <c r="BE44" i="4"/>
  <c r="L39" i="14" s="1"/>
  <c r="BF44" i="4"/>
  <c r="M39" i="14" s="1"/>
  <c r="BC45" i="4"/>
  <c r="BD45" i="4"/>
  <c r="BE45" i="4"/>
  <c r="BF45" i="4"/>
  <c r="BF7" i="4"/>
  <c r="BE7" i="4"/>
  <c r="BD7" i="4"/>
  <c r="BC7" i="4"/>
  <c r="P32" i="4" l="1"/>
  <c r="P30" i="4"/>
  <c r="BT45" i="2"/>
  <c r="BT46" i="2"/>
  <c r="BT47" i="2"/>
  <c r="BT74" i="2"/>
  <c r="BT75" i="2"/>
  <c r="BT76" i="2"/>
  <c r="BT77" i="2"/>
  <c r="BT78" i="2"/>
  <c r="BT79" i="2"/>
  <c r="BT80" i="2"/>
  <c r="BT81" i="2"/>
  <c r="BT82" i="2"/>
  <c r="BT83" i="2"/>
  <c r="BT84" i="2"/>
  <c r="BT85" i="2"/>
  <c r="BT86" i="2"/>
  <c r="BT87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AV28" i="4"/>
  <c r="AV27" i="4"/>
  <c r="AV19" i="4"/>
  <c r="AU39" i="4"/>
  <c r="AV38" i="4"/>
  <c r="AU37" i="4"/>
  <c r="AV34" i="4"/>
  <c r="AV32" i="4"/>
  <c r="AV31" i="4"/>
  <c r="AV30" i="4"/>
  <c r="AV24" i="4"/>
  <c r="AV23" i="4"/>
  <c r="AV22" i="4"/>
  <c r="AV20" i="4"/>
  <c r="AV18" i="4"/>
  <c r="AS17" i="4"/>
  <c r="AV17" i="4"/>
  <c r="H38" i="4"/>
  <c r="J38" i="4"/>
  <c r="L38" i="4"/>
  <c r="N38" i="4"/>
  <c r="H39" i="4"/>
  <c r="J39" i="4"/>
  <c r="L39" i="4"/>
  <c r="N39" i="4"/>
  <c r="H40" i="4"/>
  <c r="J40" i="4"/>
  <c r="L40" i="4"/>
  <c r="N40" i="4"/>
  <c r="H41" i="4"/>
  <c r="J41" i="4"/>
  <c r="L41" i="4"/>
  <c r="N41" i="4"/>
  <c r="H42" i="4"/>
  <c r="J42" i="4"/>
  <c r="L42" i="4"/>
  <c r="N42" i="4"/>
  <c r="H43" i="4"/>
  <c r="J43" i="4"/>
  <c r="L43" i="4"/>
  <c r="N43" i="4"/>
  <c r="H44" i="4"/>
  <c r="J44" i="4"/>
  <c r="L44" i="4"/>
  <c r="N44" i="4"/>
  <c r="N37" i="4"/>
  <c r="L37" i="4"/>
  <c r="J37" i="4"/>
  <c r="H37" i="4"/>
  <c r="H28" i="4"/>
  <c r="J28" i="4"/>
  <c r="L28" i="4"/>
  <c r="N28" i="4"/>
  <c r="H29" i="4"/>
  <c r="J29" i="4"/>
  <c r="L29" i="4"/>
  <c r="N29" i="4"/>
  <c r="H30" i="4"/>
  <c r="J30" i="4"/>
  <c r="L30" i="4"/>
  <c r="N30" i="4"/>
  <c r="H31" i="4"/>
  <c r="J31" i="4"/>
  <c r="L31" i="4"/>
  <c r="N31" i="4"/>
  <c r="H32" i="4"/>
  <c r="J32" i="4"/>
  <c r="L32" i="4"/>
  <c r="N32" i="4"/>
  <c r="H33" i="4"/>
  <c r="J33" i="4"/>
  <c r="L33" i="4"/>
  <c r="N33" i="4"/>
  <c r="H34" i="4"/>
  <c r="J34" i="4"/>
  <c r="L34" i="4"/>
  <c r="N34" i="4"/>
  <c r="N26" i="4"/>
  <c r="L26" i="4"/>
  <c r="J26" i="4"/>
  <c r="N25" i="4"/>
  <c r="L25" i="4"/>
  <c r="J25" i="4"/>
  <c r="H18" i="4"/>
  <c r="J18" i="4"/>
  <c r="L18" i="4"/>
  <c r="N18" i="4"/>
  <c r="H19" i="4"/>
  <c r="J19" i="4"/>
  <c r="L19" i="4"/>
  <c r="N19" i="4"/>
  <c r="H20" i="4"/>
  <c r="J20" i="4"/>
  <c r="L20" i="4"/>
  <c r="N20" i="4"/>
  <c r="H21" i="4"/>
  <c r="J21" i="4"/>
  <c r="L21" i="4"/>
  <c r="N21" i="4"/>
  <c r="H22" i="4"/>
  <c r="J22" i="4"/>
  <c r="L22" i="4"/>
  <c r="N22" i="4"/>
  <c r="H23" i="4"/>
  <c r="J23" i="4"/>
  <c r="L23" i="4"/>
  <c r="N23" i="4"/>
  <c r="H24" i="4"/>
  <c r="J24" i="4"/>
  <c r="L24" i="4"/>
  <c r="N24" i="4"/>
  <c r="N17" i="4"/>
  <c r="L17" i="4"/>
  <c r="J17" i="4"/>
  <c r="H17" i="4"/>
  <c r="J15" i="4"/>
  <c r="L15" i="4"/>
  <c r="N15" i="4"/>
  <c r="J16" i="4"/>
  <c r="L16" i="4"/>
  <c r="N16" i="4"/>
  <c r="N35" i="4"/>
  <c r="N36" i="4"/>
  <c r="L35" i="4"/>
  <c r="L36" i="4"/>
  <c r="J35" i="4"/>
  <c r="J36" i="4"/>
  <c r="AV33" i="4" l="1"/>
  <c r="AS33" i="4"/>
  <c r="AS31" i="4"/>
  <c r="AV29" i="4"/>
  <c r="AS29" i="4"/>
  <c r="AV21" i="4"/>
  <c r="AS21" i="4"/>
  <c r="AS19" i="4"/>
  <c r="AS23" i="4"/>
  <c r="AU27" i="4"/>
  <c r="AU29" i="4"/>
  <c r="AU31" i="4"/>
  <c r="AU33" i="4"/>
  <c r="AS27" i="4"/>
  <c r="AU17" i="4"/>
  <c r="AU19" i="4"/>
  <c r="AU21" i="4"/>
  <c r="AU23" i="4"/>
  <c r="AT37" i="4"/>
  <c r="AV37" i="4"/>
  <c r="AS38" i="4"/>
  <c r="AU38" i="4"/>
  <c r="AT39" i="4"/>
  <c r="AV39" i="4"/>
  <c r="AS37" i="4"/>
  <c r="AT38" i="4"/>
  <c r="AS39" i="4"/>
  <c r="AT27" i="4"/>
  <c r="AS28" i="4"/>
  <c r="AU28" i="4"/>
  <c r="AT29" i="4"/>
  <c r="AS30" i="4"/>
  <c r="AU30" i="4"/>
  <c r="AT31" i="4"/>
  <c r="AS32" i="4"/>
  <c r="AU32" i="4"/>
  <c r="AT33" i="4"/>
  <c r="AS34" i="4"/>
  <c r="AU34" i="4"/>
  <c r="AT28" i="4"/>
  <c r="AT30" i="4"/>
  <c r="AT32" i="4"/>
  <c r="AT34" i="4"/>
  <c r="AT17" i="4"/>
  <c r="AS18" i="4"/>
  <c r="AU18" i="4"/>
  <c r="AT19" i="4"/>
  <c r="AS20" i="4"/>
  <c r="AU20" i="4"/>
  <c r="AT21" i="4"/>
  <c r="AS22" i="4"/>
  <c r="AU22" i="4"/>
  <c r="AT23" i="4"/>
  <c r="AS24" i="4"/>
  <c r="AU24" i="4"/>
  <c r="AT18" i="4"/>
  <c r="AT20" i="4"/>
  <c r="AT22" i="4"/>
  <c r="AT24" i="4"/>
  <c r="AU10" i="4"/>
  <c r="N8" i="4"/>
  <c r="N9" i="4"/>
  <c r="N10" i="4"/>
  <c r="N11" i="4"/>
  <c r="N12" i="4"/>
  <c r="N13" i="4"/>
  <c r="N14" i="4"/>
  <c r="L8" i="4"/>
  <c r="L9" i="4"/>
  <c r="L10" i="4"/>
  <c r="L11" i="4"/>
  <c r="L12" i="4"/>
  <c r="L13" i="4"/>
  <c r="L14" i="4"/>
  <c r="J8" i="4"/>
  <c r="J9" i="4"/>
  <c r="J10" i="4"/>
  <c r="J11" i="4"/>
  <c r="J12" i="4"/>
  <c r="J13" i="4"/>
  <c r="J14" i="4"/>
  <c r="H8" i="4"/>
  <c r="H9" i="4"/>
  <c r="H10" i="4"/>
  <c r="H11" i="4"/>
  <c r="H12" i="4"/>
  <c r="H13" i="4"/>
  <c r="H14" i="4"/>
  <c r="J6" i="14"/>
  <c r="K6" i="14"/>
  <c r="L6" i="14"/>
  <c r="J7" i="14"/>
  <c r="K7" i="14"/>
  <c r="L7" i="14"/>
  <c r="M7" i="14"/>
  <c r="AS7" i="4"/>
  <c r="AB8" i="4"/>
  <c r="AB9" i="4"/>
  <c r="AB10" i="4"/>
  <c r="AB11" i="4"/>
  <c r="AB12" i="4"/>
  <c r="AB13" i="4"/>
  <c r="AB14" i="4"/>
  <c r="M6" i="14"/>
  <c r="AS25" i="4" l="1"/>
  <c r="AS12" i="4"/>
  <c r="AT12" i="4"/>
  <c r="AV12" i="4"/>
  <c r="AU12" i="4"/>
  <c r="AL40" i="4"/>
  <c r="AL41" i="4"/>
  <c r="AS14" i="4"/>
  <c r="AT14" i="4"/>
  <c r="AV14" i="4"/>
  <c r="AU14" i="4"/>
  <c r="AS13" i="4"/>
  <c r="AU13" i="4"/>
  <c r="AT13" i="4"/>
  <c r="AV13" i="4"/>
  <c r="AT11" i="4"/>
  <c r="AV11" i="4"/>
  <c r="AS11" i="4"/>
  <c r="AU11" i="4"/>
  <c r="AS10" i="4"/>
  <c r="AV10" i="4"/>
  <c r="AT10" i="4"/>
  <c r="AT9" i="4"/>
  <c r="AV9" i="4"/>
  <c r="AS9" i="4"/>
  <c r="AU9" i="4"/>
  <c r="AS8" i="4"/>
  <c r="AV8" i="4"/>
  <c r="AT8" i="4"/>
  <c r="AU8" i="4"/>
  <c r="B288" i="13"/>
  <c r="C288" i="13"/>
  <c r="D288" i="13"/>
  <c r="B289" i="13"/>
  <c r="C289" i="13"/>
  <c r="D289" i="13"/>
  <c r="CA49" i="2" l="1"/>
  <c r="E209" i="13" s="1"/>
  <c r="CA50" i="2"/>
  <c r="E210" i="13" s="1"/>
  <c r="CA51" i="2"/>
  <c r="E211" i="13" s="1"/>
  <c r="CA52" i="2"/>
  <c r="E212" i="13" s="1"/>
  <c r="CA53" i="2"/>
  <c r="E213" i="13" s="1"/>
  <c r="CA54" i="2"/>
  <c r="E214" i="13" s="1"/>
  <c r="CA55" i="2"/>
  <c r="E215" i="13" s="1"/>
  <c r="CA56" i="2"/>
  <c r="E216" i="13" s="1"/>
  <c r="CA57" i="2"/>
  <c r="E217" i="13" s="1"/>
  <c r="CA58" i="2"/>
  <c r="E218" i="13" s="1"/>
  <c r="CA59" i="2"/>
  <c r="E219" i="13" s="1"/>
  <c r="CA60" i="2"/>
  <c r="E220" i="13" s="1"/>
  <c r="CA61" i="2"/>
  <c r="E221" i="13" s="1"/>
  <c r="CA62" i="2"/>
  <c r="E222" i="13" s="1"/>
  <c r="CA63" i="2"/>
  <c r="E223" i="13" s="1"/>
  <c r="CA64" i="2"/>
  <c r="E224" i="13" s="1"/>
  <c r="CA65" i="2"/>
  <c r="E225" i="13" s="1"/>
  <c r="CA66" i="2"/>
  <c r="E226" i="13" s="1"/>
  <c r="CA67" i="2"/>
  <c r="E227" i="13" s="1"/>
  <c r="CA68" i="2"/>
  <c r="E228" i="13" s="1"/>
  <c r="CA69" i="2"/>
  <c r="E229" i="13" s="1"/>
  <c r="CA70" i="2"/>
  <c r="E230" i="13" s="1"/>
  <c r="CA71" i="2"/>
  <c r="E231" i="13" s="1"/>
  <c r="CA72" i="2"/>
  <c r="E232" i="13" s="1"/>
  <c r="CA73" i="2"/>
  <c r="E233" i="13" s="1"/>
  <c r="CA74" i="2"/>
  <c r="E234" i="13" s="1"/>
  <c r="CA75" i="2"/>
  <c r="E235" i="13" s="1"/>
  <c r="CA76" i="2"/>
  <c r="E236" i="13" s="1"/>
  <c r="CA77" i="2"/>
  <c r="E237" i="13" s="1"/>
  <c r="CA78" i="2"/>
  <c r="E238" i="13" s="1"/>
  <c r="CA79" i="2"/>
  <c r="E239" i="13" s="1"/>
  <c r="CA80" i="2"/>
  <c r="E240" i="13" s="1"/>
  <c r="CA81" i="2"/>
  <c r="E241" i="13" s="1"/>
  <c r="CA82" i="2"/>
  <c r="E242" i="13" s="1"/>
  <c r="CA83" i="2"/>
  <c r="E243" i="13" s="1"/>
  <c r="CA84" i="2"/>
  <c r="E244" i="13" s="1"/>
  <c r="CA85" i="2"/>
  <c r="E245" i="13" s="1"/>
  <c r="CA86" i="2"/>
  <c r="E246" i="13" s="1"/>
  <c r="CA87" i="2"/>
  <c r="E247" i="13" s="1"/>
  <c r="CA48" i="2"/>
  <c r="E208" i="13" s="1"/>
  <c r="CA7" i="2"/>
  <c r="E167" i="13" s="1"/>
  <c r="CA8" i="2"/>
  <c r="E168" i="13" s="1"/>
  <c r="CA9" i="2"/>
  <c r="E169" i="13" s="1"/>
  <c r="CA10" i="2"/>
  <c r="E170" i="13" s="1"/>
  <c r="CA11" i="2"/>
  <c r="E171" i="13" s="1"/>
  <c r="CA12" i="2"/>
  <c r="E172" i="13" s="1"/>
  <c r="CA13" i="2"/>
  <c r="E173" i="13" s="1"/>
  <c r="CA14" i="2"/>
  <c r="E174" i="13" s="1"/>
  <c r="CA15" i="2"/>
  <c r="E175" i="13" s="1"/>
  <c r="CA16" i="2"/>
  <c r="E176" i="13" s="1"/>
  <c r="CA17" i="2"/>
  <c r="E177" i="13" s="1"/>
  <c r="CA18" i="2"/>
  <c r="E178" i="13" s="1"/>
  <c r="CA19" i="2"/>
  <c r="E179" i="13" s="1"/>
  <c r="CA20" i="2"/>
  <c r="E180" i="13" s="1"/>
  <c r="CA21" i="2"/>
  <c r="E181" i="13" s="1"/>
  <c r="CA22" i="2"/>
  <c r="E182" i="13" s="1"/>
  <c r="CA23" i="2"/>
  <c r="E183" i="13" s="1"/>
  <c r="CA24" i="2"/>
  <c r="E184" i="13" s="1"/>
  <c r="CA25" i="2"/>
  <c r="E185" i="13" s="1"/>
  <c r="CA26" i="2"/>
  <c r="E186" i="13" s="1"/>
  <c r="CA27" i="2"/>
  <c r="E187" i="13" s="1"/>
  <c r="CA28" i="2"/>
  <c r="E188" i="13" s="1"/>
  <c r="CA29" i="2"/>
  <c r="E189" i="13" s="1"/>
  <c r="CA30" i="2"/>
  <c r="E190" i="13" s="1"/>
  <c r="CA31" i="2"/>
  <c r="E191" i="13" s="1"/>
  <c r="CA32" i="2"/>
  <c r="E192" i="13" s="1"/>
  <c r="CA33" i="2"/>
  <c r="E193" i="13" s="1"/>
  <c r="CA34" i="2"/>
  <c r="E194" i="13" s="1"/>
  <c r="CA35" i="2"/>
  <c r="E195" i="13" s="1"/>
  <c r="CA36" i="2"/>
  <c r="E196" i="13" s="1"/>
  <c r="CA37" i="2"/>
  <c r="E197" i="13" s="1"/>
  <c r="CA38" i="2"/>
  <c r="E198" i="13" s="1"/>
  <c r="CA39" i="2"/>
  <c r="E199" i="13" s="1"/>
  <c r="CA40" i="2"/>
  <c r="E200" i="13" s="1"/>
  <c r="CA41" i="2"/>
  <c r="E201" i="13" s="1"/>
  <c r="CA42" i="2"/>
  <c r="E202" i="13" s="1"/>
  <c r="CA43" i="2"/>
  <c r="E203" i="13" s="1"/>
  <c r="CA44" i="2"/>
  <c r="E204" i="13" s="1"/>
  <c r="CA45" i="2"/>
  <c r="E205" i="13" s="1"/>
  <c r="CA6" i="2"/>
  <c r="E166" i="13" s="1"/>
  <c r="C206" i="13"/>
  <c r="D206" i="13"/>
  <c r="B207" i="13"/>
  <c r="C207" i="13"/>
  <c r="D207" i="13"/>
  <c r="B42" i="13"/>
  <c r="C42" i="13"/>
  <c r="D42" i="13"/>
  <c r="B43" i="13"/>
  <c r="C43" i="13"/>
  <c r="D43" i="13"/>
  <c r="BL41" i="4" l="1"/>
  <c r="BL42" i="4"/>
  <c r="BL43" i="4"/>
  <c r="BL31" i="4"/>
  <c r="BL32" i="4"/>
  <c r="BL33" i="4"/>
  <c r="BL34" i="4"/>
  <c r="BL21" i="4"/>
  <c r="BL22" i="4"/>
  <c r="BL23" i="4"/>
  <c r="BL24" i="4"/>
  <c r="BL11" i="4"/>
  <c r="BL12" i="4"/>
  <c r="BL13" i="4"/>
  <c r="BL14" i="4"/>
  <c r="BG41" i="4"/>
  <c r="BG42" i="4"/>
  <c r="BG43" i="4"/>
  <c r="BG44" i="4"/>
  <c r="BG31" i="4"/>
  <c r="BG32" i="4"/>
  <c r="BG33" i="4"/>
  <c r="BG34" i="4"/>
  <c r="BG20" i="4"/>
  <c r="BG21" i="4"/>
  <c r="BG22" i="4"/>
  <c r="BG23" i="4"/>
  <c r="BG24" i="4"/>
  <c r="BG11" i="4"/>
  <c r="BG12" i="4"/>
  <c r="BG13" i="4"/>
  <c r="BG14" i="4"/>
  <c r="X6" i="2" l="1"/>
  <c r="W6" i="2"/>
  <c r="V6" i="2" s="1"/>
  <c r="BU49" i="2"/>
  <c r="BV49" i="2"/>
  <c r="BW49" i="2"/>
  <c r="BU50" i="2"/>
  <c r="BV50" i="2"/>
  <c r="BW50" i="2"/>
  <c r="BU51" i="2"/>
  <c r="BV51" i="2"/>
  <c r="BW51" i="2"/>
  <c r="BU52" i="2"/>
  <c r="BV52" i="2"/>
  <c r="BW52" i="2"/>
  <c r="BU53" i="2"/>
  <c r="BV53" i="2"/>
  <c r="BW53" i="2"/>
  <c r="BU54" i="2"/>
  <c r="BV54" i="2"/>
  <c r="BW54" i="2"/>
  <c r="BU55" i="2"/>
  <c r="BV55" i="2"/>
  <c r="BW55" i="2"/>
  <c r="BU56" i="2"/>
  <c r="BV56" i="2"/>
  <c r="BW56" i="2"/>
  <c r="BU57" i="2"/>
  <c r="BV57" i="2"/>
  <c r="BW57" i="2"/>
  <c r="BU58" i="2"/>
  <c r="BV58" i="2"/>
  <c r="BW58" i="2"/>
  <c r="BU59" i="2"/>
  <c r="BV59" i="2"/>
  <c r="BW59" i="2"/>
  <c r="BU60" i="2"/>
  <c r="BV60" i="2"/>
  <c r="BW60" i="2"/>
  <c r="BU61" i="2"/>
  <c r="BV61" i="2"/>
  <c r="BW61" i="2"/>
  <c r="BU62" i="2"/>
  <c r="BV62" i="2"/>
  <c r="BW62" i="2"/>
  <c r="BU63" i="2"/>
  <c r="AL63" i="2" s="1"/>
  <c r="BV63" i="2"/>
  <c r="BW63" i="2"/>
  <c r="BU64" i="2"/>
  <c r="AL64" i="2" s="1"/>
  <c r="BV64" i="2"/>
  <c r="BW64" i="2"/>
  <c r="BU65" i="2"/>
  <c r="AL65" i="2" s="1"/>
  <c r="BV65" i="2"/>
  <c r="BW65" i="2"/>
  <c r="BU66" i="2"/>
  <c r="AL66" i="2" s="1"/>
  <c r="BV66" i="2"/>
  <c r="BW66" i="2"/>
  <c r="BU67" i="2"/>
  <c r="AL67" i="2" s="1"/>
  <c r="BV67" i="2"/>
  <c r="BW67" i="2"/>
  <c r="BU68" i="2"/>
  <c r="AL68" i="2" s="1"/>
  <c r="BV68" i="2"/>
  <c r="BW68" i="2"/>
  <c r="BU69" i="2"/>
  <c r="AL69" i="2" s="1"/>
  <c r="BV69" i="2"/>
  <c r="BW69" i="2"/>
  <c r="BU70" i="2"/>
  <c r="AL70" i="2" s="1"/>
  <c r="BV70" i="2"/>
  <c r="BW70" i="2"/>
  <c r="BU71" i="2"/>
  <c r="AL71" i="2" s="1"/>
  <c r="BV71" i="2"/>
  <c r="BW71" i="2"/>
  <c r="BU72" i="2"/>
  <c r="AL72" i="2" s="1"/>
  <c r="BV72" i="2"/>
  <c r="BW72" i="2"/>
  <c r="BU73" i="2"/>
  <c r="AL73" i="2" s="1"/>
  <c r="BV73" i="2"/>
  <c r="BW73" i="2"/>
  <c r="BU74" i="2"/>
  <c r="AL74" i="2" s="1"/>
  <c r="BV74" i="2"/>
  <c r="BW74" i="2"/>
  <c r="BU75" i="2"/>
  <c r="AL75" i="2" s="1"/>
  <c r="BV75" i="2"/>
  <c r="BW75" i="2"/>
  <c r="BU76" i="2"/>
  <c r="AL76" i="2" s="1"/>
  <c r="BV76" i="2"/>
  <c r="BW76" i="2"/>
  <c r="BU77" i="2"/>
  <c r="AL77" i="2" s="1"/>
  <c r="BV77" i="2"/>
  <c r="BW77" i="2"/>
  <c r="BU78" i="2"/>
  <c r="AL78" i="2" s="1"/>
  <c r="BV78" i="2"/>
  <c r="BW78" i="2"/>
  <c r="BU79" i="2"/>
  <c r="AL79" i="2" s="1"/>
  <c r="BV79" i="2"/>
  <c r="BW79" i="2"/>
  <c r="BU80" i="2"/>
  <c r="AL80" i="2" s="1"/>
  <c r="BV80" i="2"/>
  <c r="BW80" i="2"/>
  <c r="BU81" i="2"/>
  <c r="AL81" i="2" s="1"/>
  <c r="BV81" i="2"/>
  <c r="BW81" i="2"/>
  <c r="BU82" i="2"/>
  <c r="AL82" i="2" s="1"/>
  <c r="BV82" i="2"/>
  <c r="BW82" i="2"/>
  <c r="BU83" i="2"/>
  <c r="AL83" i="2" s="1"/>
  <c r="BV83" i="2"/>
  <c r="BW83" i="2"/>
  <c r="BU84" i="2"/>
  <c r="AL84" i="2" s="1"/>
  <c r="BV84" i="2"/>
  <c r="BW84" i="2"/>
  <c r="BU85" i="2"/>
  <c r="AL85" i="2" s="1"/>
  <c r="BV85" i="2"/>
  <c r="BW85" i="2"/>
  <c r="BU86" i="2"/>
  <c r="AL86" i="2" s="1"/>
  <c r="BV86" i="2"/>
  <c r="BW86" i="2"/>
  <c r="BU87" i="2"/>
  <c r="AL87" i="2" s="1"/>
  <c r="BV87" i="2"/>
  <c r="BW87" i="2"/>
  <c r="BU48" i="2"/>
  <c r="BV48" i="2"/>
  <c r="BW48" i="2"/>
  <c r="BU7" i="2"/>
  <c r="BV7" i="2"/>
  <c r="BW7" i="2"/>
  <c r="BU8" i="2"/>
  <c r="BV8" i="2"/>
  <c r="BW8" i="2"/>
  <c r="BU9" i="2"/>
  <c r="BV9" i="2"/>
  <c r="BW9" i="2"/>
  <c r="BU10" i="2"/>
  <c r="BV10" i="2"/>
  <c r="BW10" i="2"/>
  <c r="BU11" i="2"/>
  <c r="BV11" i="2"/>
  <c r="BW11" i="2"/>
  <c r="BU12" i="2"/>
  <c r="BV12" i="2"/>
  <c r="BW12" i="2"/>
  <c r="BU13" i="2"/>
  <c r="BV13" i="2"/>
  <c r="BW13" i="2"/>
  <c r="BU14" i="2"/>
  <c r="AL14" i="2" s="1"/>
  <c r="BV14" i="2"/>
  <c r="BW14" i="2"/>
  <c r="BU15" i="2"/>
  <c r="BV15" i="2"/>
  <c r="BW15" i="2"/>
  <c r="BU16" i="2"/>
  <c r="BV16" i="2"/>
  <c r="BW16" i="2"/>
  <c r="BU17" i="2"/>
  <c r="BV17" i="2"/>
  <c r="BW17" i="2"/>
  <c r="BU18" i="2"/>
  <c r="BV18" i="2"/>
  <c r="BW18" i="2"/>
  <c r="BU19" i="2"/>
  <c r="BV19" i="2"/>
  <c r="BW19" i="2"/>
  <c r="BU20" i="2"/>
  <c r="BV20" i="2"/>
  <c r="BW20" i="2"/>
  <c r="BU21" i="2"/>
  <c r="BV21" i="2"/>
  <c r="BW21" i="2"/>
  <c r="BU22" i="2"/>
  <c r="BV22" i="2"/>
  <c r="BW22" i="2"/>
  <c r="BU23" i="2"/>
  <c r="BV23" i="2"/>
  <c r="BW23" i="2"/>
  <c r="BU24" i="2"/>
  <c r="BV24" i="2"/>
  <c r="BW24" i="2"/>
  <c r="BU25" i="2"/>
  <c r="BV25" i="2"/>
  <c r="BW25" i="2"/>
  <c r="BU26" i="2"/>
  <c r="BV26" i="2"/>
  <c r="BW26" i="2"/>
  <c r="BU27" i="2"/>
  <c r="BV27" i="2"/>
  <c r="BW27" i="2"/>
  <c r="BU28" i="2"/>
  <c r="BV28" i="2"/>
  <c r="BW28" i="2"/>
  <c r="BU29" i="2"/>
  <c r="BV29" i="2"/>
  <c r="BW29" i="2"/>
  <c r="BU30" i="2"/>
  <c r="BV30" i="2"/>
  <c r="BW30" i="2"/>
  <c r="BU31" i="2"/>
  <c r="BV31" i="2"/>
  <c r="BW31" i="2"/>
  <c r="BU32" i="2"/>
  <c r="BV32" i="2"/>
  <c r="BW32" i="2"/>
  <c r="BU33" i="2"/>
  <c r="BV33" i="2"/>
  <c r="BW33" i="2"/>
  <c r="BU34" i="2"/>
  <c r="BV34" i="2"/>
  <c r="BW34" i="2"/>
  <c r="BU35" i="2"/>
  <c r="BV35" i="2"/>
  <c r="BW35" i="2"/>
  <c r="BU36" i="2"/>
  <c r="BV36" i="2"/>
  <c r="BW36" i="2"/>
  <c r="BU37" i="2"/>
  <c r="BV37" i="2"/>
  <c r="BW37" i="2"/>
  <c r="BU38" i="2"/>
  <c r="BV38" i="2"/>
  <c r="BW38" i="2"/>
  <c r="BU39" i="2"/>
  <c r="BV39" i="2"/>
  <c r="BW39" i="2"/>
  <c r="BU40" i="2"/>
  <c r="BV40" i="2"/>
  <c r="BW40" i="2"/>
  <c r="BU41" i="2"/>
  <c r="BV41" i="2"/>
  <c r="BW41" i="2"/>
  <c r="BU42" i="2"/>
  <c r="BV42" i="2"/>
  <c r="BW42" i="2"/>
  <c r="BU43" i="2"/>
  <c r="BV43" i="2"/>
  <c r="BW43" i="2"/>
  <c r="BU44" i="2"/>
  <c r="BV44" i="2"/>
  <c r="BW44" i="2"/>
  <c r="BU45" i="2"/>
  <c r="BV45" i="2"/>
  <c r="BW45" i="2"/>
  <c r="BU6" i="2"/>
  <c r="AL6" i="2" s="1"/>
  <c r="BM6" i="2" s="1"/>
  <c r="BV6" i="2"/>
  <c r="BW6" i="2"/>
  <c r="BM14" i="2" l="1"/>
  <c r="BL14" i="2"/>
  <c r="BM64" i="2"/>
  <c r="BL64" i="2"/>
  <c r="BM68" i="2"/>
  <c r="BL68" i="2"/>
  <c r="BL72" i="2"/>
  <c r="BM72" i="2"/>
  <c r="BL66" i="2"/>
  <c r="BM66" i="2"/>
  <c r="BM63" i="2"/>
  <c r="BL63" i="2"/>
  <c r="BM73" i="2"/>
  <c r="BL73" i="2"/>
  <c r="BL67" i="2"/>
  <c r="BM67" i="2"/>
  <c r="BM71" i="2"/>
  <c r="BL71" i="2"/>
  <c r="BM69" i="2"/>
  <c r="BL69" i="2"/>
  <c r="BL65" i="2"/>
  <c r="BM65" i="2"/>
  <c r="BM70" i="2"/>
  <c r="BL70" i="2"/>
  <c r="AL7" i="2"/>
  <c r="AL57" i="2"/>
  <c r="AL49" i="2"/>
  <c r="AL58" i="2"/>
  <c r="AL40" i="2"/>
  <c r="AL29" i="2"/>
  <c r="AL13" i="2"/>
  <c r="AL34" i="2"/>
  <c r="AL18" i="2"/>
  <c r="AL52" i="2"/>
  <c r="AL53" i="2"/>
  <c r="AL33" i="2"/>
  <c r="AL17" i="2"/>
  <c r="AL51" i="2"/>
  <c r="AL35" i="2"/>
  <c r="AL8" i="2"/>
  <c r="AL11" i="2"/>
  <c r="AL61" i="2"/>
  <c r="AL23" i="2"/>
  <c r="AL12" i="2"/>
  <c r="AL50" i="2"/>
  <c r="AL28" i="2"/>
  <c r="AL48" i="2"/>
  <c r="AL37" i="2"/>
  <c r="AL21" i="2"/>
  <c r="AL55" i="2"/>
  <c r="AL19" i="2"/>
  <c r="AL22" i="2"/>
  <c r="AL10" i="2"/>
  <c r="AL60" i="2"/>
  <c r="AL24" i="2"/>
  <c r="AL44" i="2"/>
  <c r="AL56" i="2"/>
  <c r="AL32" i="2"/>
  <c r="AL15" i="2"/>
  <c r="AL39" i="2"/>
  <c r="AL38" i="2"/>
  <c r="AL27" i="2"/>
  <c r="AL16" i="2"/>
  <c r="AL31" i="2"/>
  <c r="AL36" i="2"/>
  <c r="AL20" i="2"/>
  <c r="AL54" i="2"/>
  <c r="AL30" i="2"/>
  <c r="AL45" i="2"/>
  <c r="AL62" i="2"/>
  <c r="AL43" i="2"/>
  <c r="AL42" i="2"/>
  <c r="AL26" i="2"/>
  <c r="AL41" i="2"/>
  <c r="AL25" i="2"/>
  <c r="AL9" i="2"/>
  <c r="AL59" i="2"/>
  <c r="H10" i="14"/>
  <c r="H20" i="14"/>
  <c r="H21" i="14"/>
  <c r="H30" i="14"/>
  <c r="H31" i="14"/>
  <c r="A11" i="14"/>
  <c r="H11" i="14" s="1"/>
  <c r="AB15" i="4"/>
  <c r="AB16" i="4"/>
  <c r="AB17" i="4"/>
  <c r="AB18" i="4"/>
  <c r="AB19" i="4"/>
  <c r="AB20" i="4"/>
  <c r="AB23" i="4"/>
  <c r="AB24" i="4"/>
  <c r="AB25" i="4"/>
  <c r="AB26" i="4"/>
  <c r="AB27" i="4"/>
  <c r="AB28" i="4"/>
  <c r="AB29" i="4"/>
  <c r="AB30" i="4"/>
  <c r="AB33" i="4"/>
  <c r="AB34" i="4"/>
  <c r="AB35" i="4"/>
  <c r="AB36" i="4"/>
  <c r="AB37" i="4"/>
  <c r="AB38" i="4"/>
  <c r="AB39" i="4"/>
  <c r="AB40" i="4"/>
  <c r="AB43" i="4"/>
  <c r="AB44" i="4"/>
  <c r="AB45" i="4"/>
  <c r="AB46" i="4"/>
  <c r="AB47" i="4"/>
  <c r="AB48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BL8" i="4"/>
  <c r="BL9" i="4"/>
  <c r="BL10" i="4"/>
  <c r="BL17" i="4"/>
  <c r="BL18" i="4"/>
  <c r="BL19" i="4"/>
  <c r="BL20" i="4"/>
  <c r="BL27" i="4"/>
  <c r="BL28" i="4"/>
  <c r="BL29" i="4"/>
  <c r="BL30" i="4"/>
  <c r="BL37" i="4"/>
  <c r="BL38" i="4"/>
  <c r="BL39" i="4"/>
  <c r="BL40" i="4"/>
  <c r="BL44" i="4"/>
  <c r="BL7" i="4"/>
  <c r="E3" i="13"/>
  <c r="BZ7" i="2"/>
  <c r="E85" i="13" s="1"/>
  <c r="E4" i="13"/>
  <c r="BZ8" i="2"/>
  <c r="E86" i="13" s="1"/>
  <c r="E5" i="13"/>
  <c r="BZ9" i="2"/>
  <c r="E87" i="13" s="1"/>
  <c r="E6" i="13"/>
  <c r="BZ10" i="2"/>
  <c r="E88" i="13" s="1"/>
  <c r="E7" i="13"/>
  <c r="BZ11" i="2"/>
  <c r="E89" i="13" s="1"/>
  <c r="E8" i="13"/>
  <c r="BZ12" i="2"/>
  <c r="E90" i="13" s="1"/>
  <c r="E9" i="13"/>
  <c r="BZ13" i="2"/>
  <c r="E91" i="13" s="1"/>
  <c r="E10" i="13"/>
  <c r="BZ14" i="2"/>
  <c r="E92" i="13" s="1"/>
  <c r="E11" i="13"/>
  <c r="BZ15" i="2"/>
  <c r="E93" i="13" s="1"/>
  <c r="E12" i="13"/>
  <c r="BZ16" i="2"/>
  <c r="E94" i="13" s="1"/>
  <c r="E13" i="13"/>
  <c r="BZ17" i="2"/>
  <c r="E95" i="13" s="1"/>
  <c r="E14" i="13"/>
  <c r="BZ18" i="2"/>
  <c r="E96" i="13" s="1"/>
  <c r="E15" i="13"/>
  <c r="BZ19" i="2"/>
  <c r="E97" i="13" s="1"/>
  <c r="E16" i="13"/>
  <c r="BZ20" i="2"/>
  <c r="E98" i="13" s="1"/>
  <c r="E17" i="13"/>
  <c r="BZ21" i="2"/>
  <c r="E99" i="13" s="1"/>
  <c r="E18" i="13"/>
  <c r="BZ22" i="2"/>
  <c r="E100" i="13" s="1"/>
  <c r="E19" i="13"/>
  <c r="BZ23" i="2"/>
  <c r="E101" i="13" s="1"/>
  <c r="E20" i="13"/>
  <c r="BZ24" i="2"/>
  <c r="E102" i="13" s="1"/>
  <c r="E21" i="13"/>
  <c r="BZ25" i="2"/>
  <c r="E103" i="13" s="1"/>
  <c r="E22" i="13"/>
  <c r="BZ26" i="2"/>
  <c r="E104" i="13" s="1"/>
  <c r="E23" i="13"/>
  <c r="BZ27" i="2"/>
  <c r="E105" i="13" s="1"/>
  <c r="E24" i="13"/>
  <c r="BZ28" i="2"/>
  <c r="E106" i="13" s="1"/>
  <c r="E25" i="13"/>
  <c r="BZ29" i="2"/>
  <c r="E107" i="13" s="1"/>
  <c r="E26" i="13"/>
  <c r="BZ30" i="2"/>
  <c r="E108" i="13" s="1"/>
  <c r="E27" i="13"/>
  <c r="BZ31" i="2"/>
  <c r="E109" i="13" s="1"/>
  <c r="E28" i="13"/>
  <c r="BZ32" i="2"/>
  <c r="E110" i="13" s="1"/>
  <c r="E29" i="13"/>
  <c r="BZ33" i="2"/>
  <c r="E111" i="13" s="1"/>
  <c r="E30" i="13"/>
  <c r="BZ34" i="2"/>
  <c r="E112" i="13" s="1"/>
  <c r="E31" i="13"/>
  <c r="BZ35" i="2"/>
  <c r="E113" i="13" s="1"/>
  <c r="E32" i="13"/>
  <c r="BZ36" i="2"/>
  <c r="E114" i="13" s="1"/>
  <c r="E33" i="13"/>
  <c r="BZ37" i="2"/>
  <c r="E115" i="13" s="1"/>
  <c r="E34" i="13"/>
  <c r="BZ38" i="2"/>
  <c r="E116" i="13" s="1"/>
  <c r="E35" i="13"/>
  <c r="BZ39" i="2"/>
  <c r="E117" i="13" s="1"/>
  <c r="E36" i="13"/>
  <c r="BZ40" i="2"/>
  <c r="E118" i="13" s="1"/>
  <c r="E37" i="13"/>
  <c r="BZ41" i="2"/>
  <c r="E119" i="13" s="1"/>
  <c r="E38" i="13"/>
  <c r="BZ42" i="2"/>
  <c r="E120" i="13" s="1"/>
  <c r="E39" i="13"/>
  <c r="BZ43" i="2"/>
  <c r="E121" i="13" s="1"/>
  <c r="E40" i="13"/>
  <c r="BZ44" i="2"/>
  <c r="E122" i="13" s="1"/>
  <c r="E41" i="13"/>
  <c r="BZ45" i="2"/>
  <c r="E123" i="13" s="1"/>
  <c r="E44" i="13"/>
  <c r="BZ48" i="2"/>
  <c r="E126" i="13" s="1"/>
  <c r="E45" i="13"/>
  <c r="BZ49" i="2"/>
  <c r="E127" i="13" s="1"/>
  <c r="E46" i="13"/>
  <c r="BZ50" i="2"/>
  <c r="E128" i="13" s="1"/>
  <c r="E47" i="13"/>
  <c r="BZ51" i="2"/>
  <c r="E129" i="13" s="1"/>
  <c r="E48" i="13"/>
  <c r="BZ52" i="2"/>
  <c r="E130" i="13" s="1"/>
  <c r="E49" i="13"/>
  <c r="BZ53" i="2"/>
  <c r="E131" i="13" s="1"/>
  <c r="E50" i="13"/>
  <c r="BZ54" i="2"/>
  <c r="E132" i="13" s="1"/>
  <c r="E51" i="13"/>
  <c r="BZ55" i="2"/>
  <c r="E133" i="13" s="1"/>
  <c r="E52" i="13"/>
  <c r="BZ56" i="2"/>
  <c r="E134" i="13" s="1"/>
  <c r="E53" i="13"/>
  <c r="BZ57" i="2"/>
  <c r="E135" i="13" s="1"/>
  <c r="E54" i="13"/>
  <c r="BZ58" i="2"/>
  <c r="E136" i="13" s="1"/>
  <c r="E55" i="13"/>
  <c r="BZ59" i="2"/>
  <c r="E137" i="13" s="1"/>
  <c r="E56" i="13"/>
  <c r="BZ60" i="2"/>
  <c r="E138" i="13" s="1"/>
  <c r="E57" i="13"/>
  <c r="BZ61" i="2"/>
  <c r="E139" i="13" s="1"/>
  <c r="E58" i="13"/>
  <c r="BZ62" i="2"/>
  <c r="E140" i="13" s="1"/>
  <c r="E59" i="13"/>
  <c r="BZ63" i="2"/>
  <c r="E141" i="13" s="1"/>
  <c r="E60" i="13"/>
  <c r="BZ64" i="2"/>
  <c r="E142" i="13" s="1"/>
  <c r="E61" i="13"/>
  <c r="BZ65" i="2"/>
  <c r="E143" i="13" s="1"/>
  <c r="E62" i="13"/>
  <c r="BZ66" i="2"/>
  <c r="E144" i="13" s="1"/>
  <c r="E63" i="13"/>
  <c r="BZ67" i="2"/>
  <c r="E145" i="13" s="1"/>
  <c r="E64" i="13"/>
  <c r="BZ68" i="2"/>
  <c r="E146" i="13" s="1"/>
  <c r="E65" i="13"/>
  <c r="BZ69" i="2"/>
  <c r="E147" i="13" s="1"/>
  <c r="E66" i="13"/>
  <c r="BZ70" i="2"/>
  <c r="E148" i="13" s="1"/>
  <c r="E67" i="13"/>
  <c r="BZ71" i="2"/>
  <c r="E149" i="13" s="1"/>
  <c r="E68" i="13"/>
  <c r="BZ72" i="2"/>
  <c r="E150" i="13" s="1"/>
  <c r="E69" i="13"/>
  <c r="BZ73" i="2"/>
  <c r="E151" i="13" s="1"/>
  <c r="E70" i="13"/>
  <c r="BZ74" i="2"/>
  <c r="E152" i="13" s="1"/>
  <c r="E71" i="13"/>
  <c r="BZ75" i="2"/>
  <c r="E153" i="13" s="1"/>
  <c r="E72" i="13"/>
  <c r="BZ76" i="2"/>
  <c r="E154" i="13" s="1"/>
  <c r="E73" i="13"/>
  <c r="BZ77" i="2"/>
  <c r="E155" i="13" s="1"/>
  <c r="E74" i="13"/>
  <c r="BZ78" i="2"/>
  <c r="E156" i="13" s="1"/>
  <c r="E75" i="13"/>
  <c r="BZ79" i="2"/>
  <c r="E157" i="13" s="1"/>
  <c r="E76" i="13"/>
  <c r="BZ80" i="2"/>
  <c r="E158" i="13" s="1"/>
  <c r="E77" i="13"/>
  <c r="BZ81" i="2"/>
  <c r="E159" i="13" s="1"/>
  <c r="E78" i="13"/>
  <c r="BZ82" i="2"/>
  <c r="E160" i="13" s="1"/>
  <c r="E79" i="13"/>
  <c r="BZ83" i="2"/>
  <c r="E161" i="13" s="1"/>
  <c r="E80" i="13"/>
  <c r="BZ84" i="2"/>
  <c r="E162" i="13" s="1"/>
  <c r="E81" i="13"/>
  <c r="BZ85" i="2"/>
  <c r="E163" i="13" s="1"/>
  <c r="E82" i="13"/>
  <c r="BZ86" i="2"/>
  <c r="E164" i="13" s="1"/>
  <c r="E83" i="13"/>
  <c r="BZ87" i="2"/>
  <c r="E165" i="13" s="1"/>
  <c r="BZ6" i="2"/>
  <c r="E84" i="13" s="1"/>
  <c r="E2" i="13"/>
  <c r="AM51" i="2"/>
  <c r="AM8" i="2"/>
  <c r="AM10" i="2"/>
  <c r="AM12" i="2"/>
  <c r="AM14" i="2"/>
  <c r="AM16" i="2"/>
  <c r="AM18" i="2"/>
  <c r="AM20" i="2"/>
  <c r="AM22" i="2"/>
  <c r="AM24" i="2"/>
  <c r="AM26" i="2"/>
  <c r="AM28" i="2"/>
  <c r="AM30" i="2"/>
  <c r="AM32" i="2"/>
  <c r="AM34" i="2"/>
  <c r="AM36" i="2"/>
  <c r="AM38" i="2"/>
  <c r="AM40" i="2"/>
  <c r="AM42" i="2"/>
  <c r="AM44" i="2"/>
  <c r="AM49" i="2"/>
  <c r="AM53" i="2"/>
  <c r="AM55" i="2"/>
  <c r="AM57" i="2"/>
  <c r="AM59" i="2"/>
  <c r="AM61" i="2"/>
  <c r="AM63" i="2"/>
  <c r="AM65" i="2"/>
  <c r="AM67" i="2"/>
  <c r="AM69" i="2"/>
  <c r="AM71" i="2"/>
  <c r="AM73" i="2"/>
  <c r="AM75" i="2"/>
  <c r="AM77" i="2"/>
  <c r="AM79" i="2"/>
  <c r="AM81" i="2"/>
  <c r="AM83" i="2"/>
  <c r="AM85" i="2"/>
  <c r="AM48" i="2"/>
  <c r="AM11" i="2"/>
  <c r="AM13" i="2"/>
  <c r="AM15" i="2"/>
  <c r="AM17" i="2"/>
  <c r="AM19" i="2"/>
  <c r="AM21" i="2"/>
  <c r="AM23" i="2"/>
  <c r="AM25" i="2"/>
  <c r="AM27" i="2"/>
  <c r="AM29" i="2"/>
  <c r="AM31" i="2"/>
  <c r="AM33" i="2"/>
  <c r="AM35" i="2"/>
  <c r="AM37" i="2"/>
  <c r="AM39" i="2"/>
  <c r="AM41" i="2"/>
  <c r="AM43" i="2"/>
  <c r="A4" i="4"/>
  <c r="A3" i="2"/>
  <c r="C2" i="11"/>
  <c r="U4" i="4"/>
  <c r="BJ40" i="4"/>
  <c r="BJ34" i="4"/>
  <c r="BJ30" i="4"/>
  <c r="BJ24" i="4"/>
  <c r="BJ20" i="4"/>
  <c r="BJ14" i="4"/>
  <c r="BJ10" i="4"/>
  <c r="BL16" i="2" l="1"/>
  <c r="BM16" i="2"/>
  <c r="BM13" i="2"/>
  <c r="BL13" i="2"/>
  <c r="BL9" i="2"/>
  <c r="BM9" i="2"/>
  <c r="BM12" i="2"/>
  <c r="BL12" i="2"/>
  <c r="BL24" i="2"/>
  <c r="BM24" i="2"/>
  <c r="BL8" i="2"/>
  <c r="BM8" i="2"/>
  <c r="BL23" i="2"/>
  <c r="BM23" i="2"/>
  <c r="BL10" i="2"/>
  <c r="BM10" i="2"/>
  <c r="BL17" i="2"/>
  <c r="BM17" i="2"/>
  <c r="BL7" i="2"/>
  <c r="BM7" i="2"/>
  <c r="BL22" i="2"/>
  <c r="BM22" i="2"/>
  <c r="BM15" i="2"/>
  <c r="BL15" i="2"/>
  <c r="BL19" i="2"/>
  <c r="BM19" i="2"/>
  <c r="BM11" i="2"/>
  <c r="BL11" i="2"/>
  <c r="BL20" i="2"/>
  <c r="BM20" i="2"/>
  <c r="BL25" i="2"/>
  <c r="BM25" i="2"/>
  <c r="BL21" i="2"/>
  <c r="BM21" i="2"/>
  <c r="BL18" i="2"/>
  <c r="BM18" i="2"/>
  <c r="BL55" i="2"/>
  <c r="BM55" i="2"/>
  <c r="BM48" i="2"/>
  <c r="BL48" i="2"/>
  <c r="BM61" i="2"/>
  <c r="BL61" i="2"/>
  <c r="BM57" i="2"/>
  <c r="BL57" i="2"/>
  <c r="BM50" i="2"/>
  <c r="BL50" i="2"/>
  <c r="BM56" i="2"/>
  <c r="BL56" i="2"/>
  <c r="BL49" i="2"/>
  <c r="BM49" i="2"/>
  <c r="BM52" i="2"/>
  <c r="BL52" i="2"/>
  <c r="BM62" i="2"/>
  <c r="BL62" i="2"/>
  <c r="BM60" i="2"/>
  <c r="BL60" i="2"/>
  <c r="BL51" i="2"/>
  <c r="BM51" i="2"/>
  <c r="BM59" i="2"/>
  <c r="BL59" i="2"/>
  <c r="BM58" i="2"/>
  <c r="BL58" i="2"/>
  <c r="BM54" i="2"/>
  <c r="BL54" i="2"/>
  <c r="BM53" i="2"/>
  <c r="BL53" i="2"/>
  <c r="B59" i="4"/>
  <c r="B49" i="4"/>
  <c r="B38" i="4"/>
  <c r="B29" i="4"/>
  <c r="B58" i="4"/>
  <c r="B48" i="4"/>
  <c r="B57" i="4"/>
  <c r="B47" i="4"/>
  <c r="B19" i="4"/>
  <c r="B28" i="4"/>
  <c r="BK28" i="4" s="1"/>
  <c r="B8" i="4"/>
  <c r="A3" i="14" s="1"/>
  <c r="B3" i="14" s="1"/>
  <c r="B10" i="4"/>
  <c r="B9" i="4"/>
  <c r="BK9" i="4" s="1"/>
  <c r="B11" i="4"/>
  <c r="B7" i="4"/>
  <c r="B18" i="4"/>
  <c r="BK18" i="4" s="1"/>
  <c r="B37" i="4"/>
  <c r="B27" i="4"/>
  <c r="B17" i="4"/>
  <c r="BI6" i="2"/>
  <c r="BL6" i="2"/>
  <c r="BK38" i="4"/>
  <c r="BL45" i="4"/>
  <c r="BL35" i="4"/>
  <c r="BL25" i="4"/>
  <c r="BL15" i="4"/>
  <c r="AM86" i="2"/>
  <c r="AM84" i="2"/>
  <c r="AM82" i="2"/>
  <c r="AM80" i="2"/>
  <c r="AM78" i="2"/>
  <c r="AM76" i="2"/>
  <c r="AM74" i="2"/>
  <c r="AM72" i="2"/>
  <c r="AM70" i="2"/>
  <c r="AM68" i="2"/>
  <c r="AM66" i="2"/>
  <c r="AM64" i="2"/>
  <c r="AM62" i="2"/>
  <c r="AM60" i="2"/>
  <c r="AM58" i="2"/>
  <c r="AM56" i="2"/>
  <c r="AM54" i="2"/>
  <c r="AM52" i="2"/>
  <c r="AM50" i="2"/>
  <c r="AM45" i="2"/>
  <c r="AM7" i="2"/>
  <c r="AM87" i="2"/>
  <c r="AM9" i="2"/>
  <c r="AM6" i="2"/>
  <c r="AL46" i="2"/>
  <c r="AL47" i="2"/>
  <c r="W32" i="1" s="1"/>
  <c r="BM88" i="2" l="1"/>
  <c r="BL88" i="2"/>
  <c r="A64" i="14"/>
  <c r="BK49" i="4"/>
  <c r="BK59" i="4"/>
  <c r="A74" i="14"/>
  <c r="BK47" i="4"/>
  <c r="A62" i="14"/>
  <c r="BK57" i="4"/>
  <c r="A72" i="14"/>
  <c r="BK48" i="4"/>
  <c r="A63" i="14"/>
  <c r="BK58" i="4"/>
  <c r="A73" i="14"/>
  <c r="L44" i="1"/>
  <c r="AL3" i="7"/>
  <c r="BK8" i="4"/>
  <c r="D3" i="14"/>
  <c r="I3" i="14"/>
  <c r="BK10" i="4"/>
  <c r="A5" i="14"/>
  <c r="B5" i="14" s="1"/>
  <c r="A27" i="14"/>
  <c r="B27" i="14" s="1"/>
  <c r="BK32" i="4"/>
  <c r="BK12" i="4"/>
  <c r="A7" i="14"/>
  <c r="B7" i="14" s="1"/>
  <c r="A15" i="14"/>
  <c r="B15" i="14" s="1"/>
  <c r="BK20" i="4"/>
  <c r="A25" i="14"/>
  <c r="B25" i="14" s="1"/>
  <c r="BK30" i="4"/>
  <c r="A39" i="14"/>
  <c r="B39" i="14" s="1"/>
  <c r="BK44" i="4"/>
  <c r="A35" i="14"/>
  <c r="B35" i="14" s="1"/>
  <c r="BK40" i="4"/>
  <c r="A6" i="14"/>
  <c r="B6" i="14" s="1"/>
  <c r="BK11" i="4"/>
  <c r="BK21" i="4"/>
  <c r="A16" i="14"/>
  <c r="B16" i="14" s="1"/>
  <c r="A26" i="14"/>
  <c r="B26" i="14" s="1"/>
  <c r="BK31" i="4"/>
  <c r="A36" i="14"/>
  <c r="B36" i="14" s="1"/>
  <c r="BK41" i="4"/>
  <c r="BK14" i="4"/>
  <c r="A9" i="14"/>
  <c r="B9" i="14" s="1"/>
  <c r="A17" i="14"/>
  <c r="B17" i="14" s="1"/>
  <c r="BK22" i="4"/>
  <c r="BK42" i="4"/>
  <c r="A37" i="14"/>
  <c r="B37" i="14" s="1"/>
  <c r="A8" i="14"/>
  <c r="B8" i="14" s="1"/>
  <c r="BK13" i="4"/>
  <c r="BK19" i="4"/>
  <c r="A14" i="14"/>
  <c r="B14" i="14" s="1"/>
  <c r="BK29" i="4"/>
  <c r="A24" i="14"/>
  <c r="B24" i="14" s="1"/>
  <c r="BK43" i="4"/>
  <c r="A38" i="14"/>
  <c r="B38" i="14" s="1"/>
  <c r="A34" i="14"/>
  <c r="B34" i="14" s="1"/>
  <c r="BK39" i="4"/>
  <c r="AM89" i="2"/>
  <c r="AM47" i="2"/>
  <c r="AM88" i="2"/>
  <c r="AM46" i="2"/>
  <c r="C3" i="7"/>
  <c r="I74" i="14" l="1"/>
  <c r="B74" i="14"/>
  <c r="G74" i="14"/>
  <c r="H74" i="14"/>
  <c r="D74" i="14"/>
  <c r="H64" i="14"/>
  <c r="D64" i="14"/>
  <c r="I64" i="14"/>
  <c r="G64" i="14"/>
  <c r="B64" i="14"/>
  <c r="BK55" i="4"/>
  <c r="BK56" i="4" s="1"/>
  <c r="Q39" i="1" s="1"/>
  <c r="AY3" i="7" s="1"/>
  <c r="H63" i="14"/>
  <c r="B63" i="14"/>
  <c r="I63" i="14"/>
  <c r="G63" i="14"/>
  <c r="D63" i="14"/>
  <c r="BK65" i="4"/>
  <c r="BK66" i="4" s="1"/>
  <c r="H39" i="1" s="1"/>
  <c r="B73" i="14"/>
  <c r="I73" i="14"/>
  <c r="D73" i="14"/>
  <c r="G73" i="14"/>
  <c r="H73" i="14"/>
  <c r="G62" i="14"/>
  <c r="I62" i="14"/>
  <c r="D62" i="14"/>
  <c r="H62" i="14"/>
  <c r="B62" i="14"/>
  <c r="H72" i="14"/>
  <c r="B72" i="14"/>
  <c r="I72" i="14"/>
  <c r="G72" i="14"/>
  <c r="D72" i="14"/>
  <c r="D17" i="14"/>
  <c r="I17" i="14"/>
  <c r="I24" i="14"/>
  <c r="D24" i="14"/>
  <c r="I14" i="14"/>
  <c r="D14" i="14"/>
  <c r="D9" i="14"/>
  <c r="I9" i="14"/>
  <c r="I16" i="14"/>
  <c r="D16" i="14"/>
  <c r="D7" i="14"/>
  <c r="I7" i="14"/>
  <c r="I8" i="14"/>
  <c r="D8" i="14"/>
  <c r="I26" i="14"/>
  <c r="D26" i="14"/>
  <c r="D25" i="14"/>
  <c r="I25" i="14"/>
  <c r="D15" i="14"/>
  <c r="I15" i="14"/>
  <c r="D27" i="14"/>
  <c r="I27" i="14"/>
  <c r="I6" i="14"/>
  <c r="D6" i="14"/>
  <c r="D5" i="14"/>
  <c r="I5" i="14"/>
  <c r="D38" i="14"/>
  <c r="I38" i="14"/>
  <c r="D34" i="14"/>
  <c r="I34" i="14"/>
  <c r="D36" i="14"/>
  <c r="I36" i="14"/>
  <c r="I35" i="14"/>
  <c r="D35" i="14"/>
  <c r="I39" i="14"/>
  <c r="D39" i="14"/>
  <c r="I37" i="14"/>
  <c r="D37" i="14"/>
  <c r="G34" i="14"/>
  <c r="H34" i="14"/>
  <c r="E8" i="14"/>
  <c r="G8" i="14"/>
  <c r="H8" i="14"/>
  <c r="C17" i="14"/>
  <c r="E17" i="14"/>
  <c r="F17" i="14"/>
  <c r="G17" i="14"/>
  <c r="H17" i="14"/>
  <c r="E36" i="14"/>
  <c r="H36" i="14"/>
  <c r="G36" i="14"/>
  <c r="G26" i="14"/>
  <c r="H26" i="14"/>
  <c r="E26" i="14"/>
  <c r="E6" i="14"/>
  <c r="G6" i="14"/>
  <c r="H6" i="14"/>
  <c r="C35" i="14"/>
  <c r="F35" i="14"/>
  <c r="H35" i="14"/>
  <c r="G35" i="14"/>
  <c r="E39" i="14"/>
  <c r="H39" i="14"/>
  <c r="G39" i="14"/>
  <c r="F25" i="14"/>
  <c r="G25" i="14"/>
  <c r="H25" i="14"/>
  <c r="C25" i="14"/>
  <c r="C15" i="14"/>
  <c r="E15" i="14"/>
  <c r="F15" i="14"/>
  <c r="G15" i="14"/>
  <c r="H15" i="14"/>
  <c r="C27" i="14"/>
  <c r="E27" i="14"/>
  <c r="F27" i="14"/>
  <c r="G27" i="14"/>
  <c r="H27" i="14"/>
  <c r="G38" i="14"/>
  <c r="E38" i="14"/>
  <c r="H38" i="14"/>
  <c r="G24" i="14"/>
  <c r="H24" i="14"/>
  <c r="G14" i="14"/>
  <c r="H14" i="14"/>
  <c r="C37" i="14"/>
  <c r="G37" i="14"/>
  <c r="E37" i="14"/>
  <c r="F37" i="14"/>
  <c r="H37" i="14"/>
  <c r="E9" i="14"/>
  <c r="H9" i="14"/>
  <c r="G9" i="14"/>
  <c r="E16" i="14"/>
  <c r="G16" i="14"/>
  <c r="H16" i="14"/>
  <c r="C7" i="14"/>
  <c r="G7" i="14"/>
  <c r="E7" i="14"/>
  <c r="F7" i="14"/>
  <c r="H7" i="14"/>
  <c r="H5" i="14"/>
  <c r="G5" i="14"/>
  <c r="A4" i="14"/>
  <c r="B4" i="14" s="1"/>
  <c r="AZ3" i="7" l="1"/>
  <c r="L48" i="1"/>
  <c r="P48" i="1" s="1"/>
  <c r="I4" i="14"/>
  <c r="D4" i="14"/>
  <c r="A29" i="14"/>
  <c r="B29" i="14" s="1"/>
  <c r="BK34" i="4"/>
  <c r="A28" i="14"/>
  <c r="B28" i="14" s="1"/>
  <c r="BK33" i="4"/>
  <c r="BK24" i="4"/>
  <c r="A19" i="14"/>
  <c r="B19" i="14" s="1"/>
  <c r="BK23" i="4"/>
  <c r="A18" i="14"/>
  <c r="B18" i="14" s="1"/>
  <c r="H4" i="14"/>
  <c r="G4" i="14"/>
  <c r="BK17" i="4"/>
  <c r="A12" i="14"/>
  <c r="B12" i="14" s="1"/>
  <c r="BK27" i="4"/>
  <c r="A22" i="14"/>
  <c r="B22" i="14" s="1"/>
  <c r="BK37" i="4"/>
  <c r="BK45" i="4" s="1"/>
  <c r="A32" i="14"/>
  <c r="B32" i="14" s="1"/>
  <c r="A13" i="14"/>
  <c r="B13" i="14" s="1"/>
  <c r="A23" i="14"/>
  <c r="B23" i="14" s="1"/>
  <c r="A33" i="14"/>
  <c r="B33" i="14" s="1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BN49" i="2"/>
  <c r="H49" i="2" s="1"/>
  <c r="AN49" i="2" s="1"/>
  <c r="BN50" i="2"/>
  <c r="H50" i="2" s="1"/>
  <c r="AN50" i="2" s="1"/>
  <c r="BN51" i="2"/>
  <c r="BN52" i="2"/>
  <c r="BN53" i="2"/>
  <c r="BN54" i="2"/>
  <c r="BN55" i="2"/>
  <c r="BN56" i="2"/>
  <c r="BN57" i="2"/>
  <c r="BN58" i="2"/>
  <c r="BN59" i="2"/>
  <c r="BN60" i="2"/>
  <c r="BN61" i="2"/>
  <c r="H61" i="2" s="1"/>
  <c r="AN61" i="2" s="1"/>
  <c r="BN62" i="2"/>
  <c r="BN63" i="2"/>
  <c r="BN64" i="2"/>
  <c r="I64" i="2" s="1"/>
  <c r="BN65" i="2"/>
  <c r="BN66" i="2"/>
  <c r="I66" i="2" s="1"/>
  <c r="BN67" i="2"/>
  <c r="BN68" i="2"/>
  <c r="I68" i="2" s="1"/>
  <c r="BN69" i="2"/>
  <c r="BN70" i="2"/>
  <c r="I70" i="2" s="1"/>
  <c r="BN71" i="2"/>
  <c r="BN72" i="2"/>
  <c r="I72" i="2" s="1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N48" i="2"/>
  <c r="H48" i="2" s="1"/>
  <c r="AN48" i="2" s="1"/>
  <c r="BN7" i="2"/>
  <c r="BN8" i="2"/>
  <c r="H8" i="2" s="1"/>
  <c r="AN8" i="2" s="1"/>
  <c r="BN9" i="2"/>
  <c r="H9" i="2" s="1"/>
  <c r="AN9" i="2" s="1"/>
  <c r="BN10" i="2"/>
  <c r="H10" i="2" s="1"/>
  <c r="AN10" i="2" s="1"/>
  <c r="BN11" i="2"/>
  <c r="H11" i="2" s="1"/>
  <c r="AN11" i="2" s="1"/>
  <c r="BN12" i="2"/>
  <c r="BN13" i="2"/>
  <c r="BN14" i="2"/>
  <c r="BN15" i="2"/>
  <c r="BN16" i="2"/>
  <c r="BN17" i="2"/>
  <c r="BN18" i="2"/>
  <c r="BN19" i="2"/>
  <c r="H19" i="2" s="1"/>
  <c r="AN19" i="2" s="1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6" i="2"/>
  <c r="BT24" i="2" l="1"/>
  <c r="I24" i="2"/>
  <c r="BT22" i="2"/>
  <c r="I22" i="2"/>
  <c r="I14" i="2"/>
  <c r="BT14" i="2" s="1"/>
  <c r="I43" i="2"/>
  <c r="AK43" i="2" s="1"/>
  <c r="I41" i="2"/>
  <c r="AK41" i="2" s="1"/>
  <c r="I39" i="2"/>
  <c r="AK39" i="2" s="1"/>
  <c r="I37" i="2"/>
  <c r="AK37" i="2" s="1"/>
  <c r="I35" i="2"/>
  <c r="AK35" i="2" s="1"/>
  <c r="I33" i="2"/>
  <c r="AK33" i="2" s="1"/>
  <c r="I18" i="2"/>
  <c r="BT18" i="2" s="1"/>
  <c r="I16" i="2"/>
  <c r="BT16" i="2" s="1"/>
  <c r="I12" i="2"/>
  <c r="BT12" i="2" s="1"/>
  <c r="BT31" i="2"/>
  <c r="I31" i="2"/>
  <c r="AK31" i="2" s="1"/>
  <c r="BT29" i="2"/>
  <c r="I29" i="2"/>
  <c r="BT27" i="2"/>
  <c r="I27" i="2"/>
  <c r="AK27" i="2" s="1"/>
  <c r="BT25" i="2"/>
  <c r="I25" i="2"/>
  <c r="I17" i="2"/>
  <c r="BT17" i="2" s="1"/>
  <c r="I15" i="2"/>
  <c r="BT15" i="2" s="1"/>
  <c r="I13" i="2"/>
  <c r="BT13" i="2" s="1"/>
  <c r="I7" i="2"/>
  <c r="BT7" i="2" s="1"/>
  <c r="I44" i="2"/>
  <c r="AK44" i="2" s="1"/>
  <c r="I42" i="2"/>
  <c r="AK42" i="2" s="1"/>
  <c r="I40" i="2"/>
  <c r="AK40" i="2" s="1"/>
  <c r="I38" i="2"/>
  <c r="AK38" i="2" s="1"/>
  <c r="I36" i="2"/>
  <c r="AK36" i="2" s="1"/>
  <c r="I34" i="2"/>
  <c r="AK34" i="2" s="1"/>
  <c r="I32" i="2"/>
  <c r="AK32" i="2" s="1"/>
  <c r="I62" i="2"/>
  <c r="BT62" i="2" s="1"/>
  <c r="H62" i="2"/>
  <c r="AN62" i="2" s="1"/>
  <c r="I20" i="2"/>
  <c r="BT20" i="2" s="1"/>
  <c r="H6" i="2"/>
  <c r="AN6" i="2" s="1"/>
  <c r="I60" i="2"/>
  <c r="BT60" i="2" s="1"/>
  <c r="H60" i="2"/>
  <c r="AN60" i="2" s="1"/>
  <c r="I58" i="2"/>
  <c r="BT58" i="2" s="1"/>
  <c r="H58" i="2"/>
  <c r="AN58" i="2" s="1"/>
  <c r="I56" i="2"/>
  <c r="BT56" i="2" s="1"/>
  <c r="H56" i="2"/>
  <c r="AN56" i="2" s="1"/>
  <c r="I54" i="2"/>
  <c r="AK54" i="2" s="1"/>
  <c r="H54" i="2"/>
  <c r="AN54" i="2" s="1"/>
  <c r="I52" i="2"/>
  <c r="BT52" i="2" s="1"/>
  <c r="H52" i="2"/>
  <c r="AN52" i="2" s="1"/>
  <c r="I59" i="2"/>
  <c r="BT59" i="2" s="1"/>
  <c r="H59" i="2"/>
  <c r="AN59" i="2" s="1"/>
  <c r="I57" i="2"/>
  <c r="BT57" i="2" s="1"/>
  <c r="H57" i="2"/>
  <c r="AN57" i="2" s="1"/>
  <c r="I55" i="2"/>
  <c r="BT55" i="2" s="1"/>
  <c r="H55" i="2"/>
  <c r="AN55" i="2" s="1"/>
  <c r="I53" i="2"/>
  <c r="BT53" i="2" s="1"/>
  <c r="H53" i="2"/>
  <c r="AN53" i="2" s="1"/>
  <c r="I51" i="2"/>
  <c r="AK51" i="2" s="1"/>
  <c r="H51" i="2"/>
  <c r="AN51" i="2" s="1"/>
  <c r="D23" i="14"/>
  <c r="I23" i="14"/>
  <c r="D12" i="14"/>
  <c r="I12" i="14"/>
  <c r="I18" i="14"/>
  <c r="D18" i="14"/>
  <c r="D19" i="14"/>
  <c r="I19" i="14"/>
  <c r="D13" i="14"/>
  <c r="I13" i="14"/>
  <c r="I28" i="14"/>
  <c r="D28" i="14"/>
  <c r="D29" i="14"/>
  <c r="I29" i="14"/>
  <c r="D22" i="14"/>
  <c r="I22" i="14"/>
  <c r="I33" i="14"/>
  <c r="D33" i="14"/>
  <c r="D32" i="14"/>
  <c r="I32" i="14"/>
  <c r="AK86" i="2"/>
  <c r="AK84" i="2"/>
  <c r="AK82" i="2"/>
  <c r="AK80" i="2"/>
  <c r="AK78" i="2"/>
  <c r="AK76" i="2"/>
  <c r="AK74" i="2"/>
  <c r="AK85" i="2"/>
  <c r="AK83" i="2"/>
  <c r="AK81" i="2"/>
  <c r="AK79" i="2"/>
  <c r="AK77" i="2"/>
  <c r="AK75" i="2"/>
  <c r="BT72" i="2"/>
  <c r="BT70" i="2"/>
  <c r="BT68" i="2"/>
  <c r="BT66" i="2"/>
  <c r="BT64" i="2"/>
  <c r="AK72" i="2"/>
  <c r="AK70" i="2"/>
  <c r="AK68" i="2"/>
  <c r="AK66" i="2"/>
  <c r="AK64" i="2"/>
  <c r="I73" i="2"/>
  <c r="I71" i="2"/>
  <c r="I69" i="2"/>
  <c r="I67" i="2"/>
  <c r="I65" i="2"/>
  <c r="I63" i="2"/>
  <c r="I61" i="2"/>
  <c r="AK22" i="2"/>
  <c r="AK29" i="2"/>
  <c r="AK25" i="2"/>
  <c r="I19" i="2"/>
  <c r="BT19" i="2" s="1"/>
  <c r="AK24" i="2"/>
  <c r="H18" i="2"/>
  <c r="AN18" i="2" s="1"/>
  <c r="H17" i="2"/>
  <c r="AN17" i="2" s="1"/>
  <c r="H16" i="2"/>
  <c r="AN16" i="2" s="1"/>
  <c r="H15" i="2"/>
  <c r="AN15" i="2" s="1"/>
  <c r="H14" i="2"/>
  <c r="AN14" i="2" s="1"/>
  <c r="H13" i="2"/>
  <c r="AN13" i="2" s="1"/>
  <c r="H12" i="2"/>
  <c r="AN12" i="2" s="1"/>
  <c r="H29" i="14"/>
  <c r="G29" i="14"/>
  <c r="E29" i="14"/>
  <c r="H28" i="14"/>
  <c r="G28" i="14"/>
  <c r="E28" i="14"/>
  <c r="H19" i="14"/>
  <c r="E19" i="14"/>
  <c r="G19" i="14"/>
  <c r="H18" i="14"/>
  <c r="E18" i="14"/>
  <c r="G18" i="14"/>
  <c r="BK25" i="4"/>
  <c r="BK26" i="4" s="1"/>
  <c r="H37" i="1" s="1"/>
  <c r="AV3" i="7" s="1"/>
  <c r="BK46" i="4"/>
  <c r="H38" i="1" s="1"/>
  <c r="AX3" i="7" s="1"/>
  <c r="BK35" i="4"/>
  <c r="BK36" i="4" s="1"/>
  <c r="H33" i="14"/>
  <c r="G33" i="14"/>
  <c r="G23" i="14"/>
  <c r="H23" i="14"/>
  <c r="G13" i="14"/>
  <c r="H13" i="14"/>
  <c r="H32" i="14"/>
  <c r="G32" i="14"/>
  <c r="H22" i="14"/>
  <c r="G22" i="14"/>
  <c r="H12" i="14"/>
  <c r="G12" i="14"/>
  <c r="H3" i="14"/>
  <c r="G3" i="14"/>
  <c r="I87" i="2"/>
  <c r="I50" i="2"/>
  <c r="I49" i="2"/>
  <c r="I48" i="2"/>
  <c r="I8" i="2"/>
  <c r="BT8" i="2" s="1"/>
  <c r="H7" i="2"/>
  <c r="AN7" i="2" s="1"/>
  <c r="AK14" i="2" l="1"/>
  <c r="CG14" i="2" s="1"/>
  <c r="H10" i="12" s="1"/>
  <c r="AK12" i="2"/>
  <c r="CG12" i="2" s="1"/>
  <c r="H8" i="12" s="1"/>
  <c r="AK16" i="2"/>
  <c r="CG16" i="2" s="1"/>
  <c r="H12" i="12" s="1"/>
  <c r="AK62" i="2"/>
  <c r="CH62" i="2" s="1"/>
  <c r="I58" i="12" s="1"/>
  <c r="AK52" i="2"/>
  <c r="CG52" i="2" s="1"/>
  <c r="H48" i="12" s="1"/>
  <c r="AK56" i="2"/>
  <c r="CG56" i="2" s="1"/>
  <c r="H52" i="12" s="1"/>
  <c r="AK53" i="2"/>
  <c r="CH53" i="2" s="1"/>
  <c r="I49" i="12" s="1"/>
  <c r="Q38" i="1"/>
  <c r="AK18" i="2"/>
  <c r="CG18" i="2" s="1"/>
  <c r="H14" i="12" s="1"/>
  <c r="AK58" i="2"/>
  <c r="CG58" i="2" s="1"/>
  <c r="H54" i="12" s="1"/>
  <c r="AK15" i="2"/>
  <c r="CG15" i="2" s="1"/>
  <c r="H11" i="12" s="1"/>
  <c r="AK17" i="2"/>
  <c r="CH17" i="2" s="1"/>
  <c r="I13" i="12" s="1"/>
  <c r="AK20" i="2"/>
  <c r="CH20" i="2" s="1"/>
  <c r="I16" i="12" s="1"/>
  <c r="CH51" i="2"/>
  <c r="I47" i="12" s="1"/>
  <c r="CG51" i="2"/>
  <c r="H47" i="12" s="1"/>
  <c r="CH54" i="2"/>
  <c r="I50" i="12" s="1"/>
  <c r="CG54" i="2"/>
  <c r="H50" i="12" s="1"/>
  <c r="CH12" i="2"/>
  <c r="I8" i="12" s="1"/>
  <c r="CH14" i="2"/>
  <c r="I10" i="12" s="1"/>
  <c r="AK57" i="2"/>
  <c r="BT54" i="2"/>
  <c r="BT51" i="2"/>
  <c r="BT28" i="2"/>
  <c r="I28" i="2"/>
  <c r="AK28" i="2" s="1"/>
  <c r="I10" i="2"/>
  <c r="BT10" i="2" s="1"/>
  <c r="I45" i="2"/>
  <c r="AK45" i="2" s="1"/>
  <c r="BT23" i="2"/>
  <c r="I23" i="2"/>
  <c r="AK23" i="2" s="1"/>
  <c r="I9" i="2"/>
  <c r="BT9" i="2" s="1"/>
  <c r="I11" i="2"/>
  <c r="BT11" i="2" s="1"/>
  <c r="AK7" i="2"/>
  <c r="AK13" i="2"/>
  <c r="AK60" i="2"/>
  <c r="AK55" i="2"/>
  <c r="AK59" i="2"/>
  <c r="BT21" i="2"/>
  <c r="I21" i="2"/>
  <c r="AK21" i="2" s="1"/>
  <c r="BT26" i="2"/>
  <c r="I26" i="2"/>
  <c r="AK26" i="2" s="1"/>
  <c r="BT30" i="2"/>
  <c r="I30" i="2"/>
  <c r="AK30" i="2" s="1"/>
  <c r="H20" i="2"/>
  <c r="AN20" i="2" s="1"/>
  <c r="I6" i="2"/>
  <c r="BT6" i="2" s="1"/>
  <c r="AK87" i="2"/>
  <c r="AK8" i="2"/>
  <c r="AK48" i="2"/>
  <c r="BT48" i="2"/>
  <c r="BT61" i="2"/>
  <c r="BT65" i="2"/>
  <c r="BT69" i="2"/>
  <c r="BT73" i="2"/>
  <c r="AK49" i="2"/>
  <c r="BT49" i="2"/>
  <c r="AK50" i="2"/>
  <c r="BT50" i="2"/>
  <c r="BT63" i="2"/>
  <c r="BT67" i="2"/>
  <c r="BT71" i="2"/>
  <c r="AK63" i="2"/>
  <c r="AK67" i="2"/>
  <c r="AK71" i="2"/>
  <c r="AK61" i="2"/>
  <c r="AK65" i="2"/>
  <c r="AK69" i="2"/>
  <c r="AK73" i="2"/>
  <c r="AK19" i="2"/>
  <c r="CH52" i="2" l="1"/>
  <c r="I48" i="12" s="1"/>
  <c r="CG62" i="2"/>
  <c r="H58" i="12" s="1"/>
  <c r="CH18" i="2"/>
  <c r="I14" i="12" s="1"/>
  <c r="CG53" i="2"/>
  <c r="H49" i="12" s="1"/>
  <c r="CH15" i="2"/>
  <c r="I11" i="12" s="1"/>
  <c r="CH56" i="2"/>
  <c r="I52" i="12" s="1"/>
  <c r="CH16" i="2"/>
  <c r="I12" i="12" s="1"/>
  <c r="CH58" i="2"/>
  <c r="I54" i="12" s="1"/>
  <c r="AK10" i="2"/>
  <c r="CG10" i="2" s="1"/>
  <c r="H6" i="12" s="1"/>
  <c r="CG20" i="2"/>
  <c r="H16" i="12" s="1"/>
  <c r="AK11" i="2"/>
  <c r="CH11" i="2" s="1"/>
  <c r="I7" i="12" s="1"/>
  <c r="L47" i="1"/>
  <c r="P47" i="1" s="1"/>
  <c r="AW3" i="7"/>
  <c r="CG17" i="2"/>
  <c r="H13" i="12" s="1"/>
  <c r="AK9" i="2"/>
  <c r="CH9" i="2" s="1"/>
  <c r="I5" i="12" s="1"/>
  <c r="CG19" i="2"/>
  <c r="H15" i="12" s="1"/>
  <c r="CH19" i="2"/>
  <c r="I15" i="12" s="1"/>
  <c r="CG59" i="2"/>
  <c r="H55" i="12" s="1"/>
  <c r="CH59" i="2"/>
  <c r="I55" i="12" s="1"/>
  <c r="CG60" i="2"/>
  <c r="H56" i="12" s="1"/>
  <c r="CH60" i="2"/>
  <c r="I56" i="12" s="1"/>
  <c r="CH7" i="2"/>
  <c r="I3" i="12" s="1"/>
  <c r="CG7" i="2"/>
  <c r="H3" i="12" s="1"/>
  <c r="CG61" i="2"/>
  <c r="H57" i="12" s="1"/>
  <c r="CH61" i="2"/>
  <c r="I57" i="12" s="1"/>
  <c r="CG50" i="2"/>
  <c r="H46" i="12" s="1"/>
  <c r="CH50" i="2"/>
  <c r="I46" i="12" s="1"/>
  <c r="CG49" i="2"/>
  <c r="H45" i="12" s="1"/>
  <c r="CH49" i="2"/>
  <c r="I45" i="12" s="1"/>
  <c r="CG48" i="2"/>
  <c r="H44" i="12" s="1"/>
  <c r="CH48" i="2"/>
  <c r="I44" i="12" s="1"/>
  <c r="CG8" i="2"/>
  <c r="H4" i="12" s="1"/>
  <c r="CH8" i="2"/>
  <c r="I4" i="12" s="1"/>
  <c r="CG55" i="2"/>
  <c r="H51" i="12" s="1"/>
  <c r="CH55" i="2"/>
  <c r="I51" i="12" s="1"/>
  <c r="CH13" i="2"/>
  <c r="I9" i="12" s="1"/>
  <c r="CG13" i="2"/>
  <c r="H9" i="12" s="1"/>
  <c r="CG57" i="2"/>
  <c r="H53" i="12" s="1"/>
  <c r="CH57" i="2"/>
  <c r="I53" i="12" s="1"/>
  <c r="AK6" i="2"/>
  <c r="A2" i="9"/>
  <c r="BD7" i="2"/>
  <c r="G3" i="13" s="1"/>
  <c r="BE7" i="2"/>
  <c r="G85" i="13" s="1"/>
  <c r="BF7" i="2"/>
  <c r="G167" i="13" s="1"/>
  <c r="G249" i="13"/>
  <c r="BD8" i="2"/>
  <c r="G4" i="13" s="1"/>
  <c r="BE8" i="2"/>
  <c r="G86" i="13" s="1"/>
  <c r="BF8" i="2"/>
  <c r="G168" i="13" s="1"/>
  <c r="G250" i="13"/>
  <c r="BD9" i="2"/>
  <c r="G5" i="13" s="1"/>
  <c r="BE9" i="2"/>
  <c r="G87" i="13" s="1"/>
  <c r="BF9" i="2"/>
  <c r="G169" i="13" s="1"/>
  <c r="G251" i="13"/>
  <c r="BD10" i="2"/>
  <c r="G6" i="13" s="1"/>
  <c r="BE10" i="2"/>
  <c r="G88" i="13" s="1"/>
  <c r="BF10" i="2"/>
  <c r="G170" i="13" s="1"/>
  <c r="G252" i="13"/>
  <c r="BD11" i="2"/>
  <c r="G7" i="13" s="1"/>
  <c r="BE11" i="2"/>
  <c r="G89" i="13" s="1"/>
  <c r="BF11" i="2"/>
  <c r="G171" i="13" s="1"/>
  <c r="G253" i="13"/>
  <c r="BD12" i="2"/>
  <c r="G8" i="13" s="1"/>
  <c r="BE12" i="2"/>
  <c r="G90" i="13" s="1"/>
  <c r="BF12" i="2"/>
  <c r="G172" i="13" s="1"/>
  <c r="G254" i="13"/>
  <c r="BD13" i="2"/>
  <c r="G9" i="13" s="1"/>
  <c r="BE13" i="2"/>
  <c r="G91" i="13" s="1"/>
  <c r="BF13" i="2"/>
  <c r="G173" i="13" s="1"/>
  <c r="G255" i="13"/>
  <c r="BD14" i="2"/>
  <c r="G10" i="13" s="1"/>
  <c r="BE14" i="2"/>
  <c r="G92" i="13" s="1"/>
  <c r="BF14" i="2"/>
  <c r="G174" i="13" s="1"/>
  <c r="G256" i="13"/>
  <c r="BD15" i="2"/>
  <c r="G11" i="13" s="1"/>
  <c r="BE15" i="2"/>
  <c r="G93" i="13" s="1"/>
  <c r="BF15" i="2"/>
  <c r="G175" i="13" s="1"/>
  <c r="G257" i="13"/>
  <c r="BD16" i="2"/>
  <c r="G12" i="13" s="1"/>
  <c r="BE16" i="2"/>
  <c r="G94" i="13" s="1"/>
  <c r="BF16" i="2"/>
  <c r="G176" i="13" s="1"/>
  <c r="G258" i="13"/>
  <c r="BD17" i="2"/>
  <c r="G13" i="13" s="1"/>
  <c r="BE17" i="2"/>
  <c r="G95" i="13" s="1"/>
  <c r="BF17" i="2"/>
  <c r="G177" i="13" s="1"/>
  <c r="G259" i="13"/>
  <c r="BD18" i="2"/>
  <c r="G14" i="13" s="1"/>
  <c r="BE18" i="2"/>
  <c r="G96" i="13" s="1"/>
  <c r="BF18" i="2"/>
  <c r="G260" i="13"/>
  <c r="BD19" i="2"/>
  <c r="G15" i="13" s="1"/>
  <c r="BE19" i="2"/>
  <c r="G97" i="13" s="1"/>
  <c r="BF19" i="2"/>
  <c r="G179" i="13" s="1"/>
  <c r="G261" i="13"/>
  <c r="BD20" i="2"/>
  <c r="G16" i="13" s="1"/>
  <c r="BE20" i="2"/>
  <c r="G98" i="13" s="1"/>
  <c r="BF20" i="2"/>
  <c r="G180" i="13" s="1"/>
  <c r="G262" i="13"/>
  <c r="BD21" i="2"/>
  <c r="G17" i="13" s="1"/>
  <c r="BE21" i="2"/>
  <c r="G99" i="13" s="1"/>
  <c r="BF21" i="2"/>
  <c r="G181" i="13" s="1"/>
  <c r="G263" i="13"/>
  <c r="BD22" i="2"/>
  <c r="G18" i="13" s="1"/>
  <c r="BE22" i="2"/>
  <c r="G100" i="13" s="1"/>
  <c r="BF22" i="2"/>
  <c r="G182" i="13" s="1"/>
  <c r="G264" i="13"/>
  <c r="BD23" i="2"/>
  <c r="G19" i="13" s="1"/>
  <c r="BE23" i="2"/>
  <c r="G101" i="13" s="1"/>
  <c r="BF23" i="2"/>
  <c r="G183" i="13" s="1"/>
  <c r="G265" i="13"/>
  <c r="BD24" i="2"/>
  <c r="G20" i="13" s="1"/>
  <c r="BE24" i="2"/>
  <c r="G102" i="13" s="1"/>
  <c r="BF24" i="2"/>
  <c r="G184" i="13" s="1"/>
  <c r="G266" i="13"/>
  <c r="BD25" i="2"/>
  <c r="G21" i="13" s="1"/>
  <c r="BE25" i="2"/>
  <c r="G103" i="13" s="1"/>
  <c r="BF25" i="2"/>
  <c r="G185" i="13" s="1"/>
  <c r="G267" i="13"/>
  <c r="BD26" i="2"/>
  <c r="G22" i="13" s="1"/>
  <c r="BE26" i="2"/>
  <c r="G104" i="13" s="1"/>
  <c r="BF26" i="2"/>
  <c r="G268" i="13"/>
  <c r="BD27" i="2"/>
  <c r="G23" i="13" s="1"/>
  <c r="BE27" i="2"/>
  <c r="G105" i="13" s="1"/>
  <c r="BF27" i="2"/>
  <c r="G187" i="13" s="1"/>
  <c r="G269" i="13"/>
  <c r="BD28" i="2"/>
  <c r="G24" i="13" s="1"/>
  <c r="BE28" i="2"/>
  <c r="G106" i="13" s="1"/>
  <c r="BF28" i="2"/>
  <c r="G188" i="13" s="1"/>
  <c r="G270" i="13"/>
  <c r="BD29" i="2"/>
  <c r="G25" i="13" s="1"/>
  <c r="BE29" i="2"/>
  <c r="G107" i="13" s="1"/>
  <c r="BF29" i="2"/>
  <c r="G189" i="13" s="1"/>
  <c r="G271" i="13"/>
  <c r="BD30" i="2"/>
  <c r="G26" i="13" s="1"/>
  <c r="BE30" i="2"/>
  <c r="G108" i="13" s="1"/>
  <c r="BF30" i="2"/>
  <c r="G272" i="13"/>
  <c r="BD31" i="2"/>
  <c r="G27" i="13" s="1"/>
  <c r="BE31" i="2"/>
  <c r="G109" i="13" s="1"/>
  <c r="BF31" i="2"/>
  <c r="G191" i="13" s="1"/>
  <c r="G273" i="13"/>
  <c r="BD32" i="2"/>
  <c r="G28" i="13" s="1"/>
  <c r="BE32" i="2"/>
  <c r="G110" i="13" s="1"/>
  <c r="BF32" i="2"/>
  <c r="G192" i="13" s="1"/>
  <c r="G274" i="13"/>
  <c r="BD33" i="2"/>
  <c r="G29" i="13" s="1"/>
  <c r="BE33" i="2"/>
  <c r="G111" i="13" s="1"/>
  <c r="BF33" i="2"/>
  <c r="G193" i="13" s="1"/>
  <c r="G275" i="13"/>
  <c r="BD34" i="2"/>
  <c r="G30" i="13" s="1"/>
  <c r="BE34" i="2"/>
  <c r="G112" i="13" s="1"/>
  <c r="BF34" i="2"/>
  <c r="G276" i="13"/>
  <c r="BD35" i="2"/>
  <c r="G31" i="13" s="1"/>
  <c r="BE35" i="2"/>
  <c r="G113" i="13" s="1"/>
  <c r="BF35" i="2"/>
  <c r="G195" i="13" s="1"/>
  <c r="G277" i="13"/>
  <c r="BD36" i="2"/>
  <c r="G32" i="13" s="1"/>
  <c r="BE36" i="2"/>
  <c r="G114" i="13" s="1"/>
  <c r="BF36" i="2"/>
  <c r="G196" i="13" s="1"/>
  <c r="G278" i="13"/>
  <c r="BD37" i="2"/>
  <c r="G33" i="13" s="1"/>
  <c r="BE37" i="2"/>
  <c r="G115" i="13" s="1"/>
  <c r="BF37" i="2"/>
  <c r="G197" i="13" s="1"/>
  <c r="G279" i="13"/>
  <c r="BD38" i="2"/>
  <c r="G34" i="13" s="1"/>
  <c r="BE38" i="2"/>
  <c r="G116" i="13" s="1"/>
  <c r="BF38" i="2"/>
  <c r="G280" i="13"/>
  <c r="BD39" i="2"/>
  <c r="G35" i="13" s="1"/>
  <c r="BE39" i="2"/>
  <c r="G117" i="13" s="1"/>
  <c r="BF39" i="2"/>
  <c r="G199" i="13" s="1"/>
  <c r="G281" i="13"/>
  <c r="BD40" i="2"/>
  <c r="G36" i="13" s="1"/>
  <c r="BE40" i="2"/>
  <c r="G118" i="13" s="1"/>
  <c r="BF40" i="2"/>
  <c r="G200" i="13" s="1"/>
  <c r="G282" i="13"/>
  <c r="BD41" i="2"/>
  <c r="G37" i="13" s="1"/>
  <c r="BE41" i="2"/>
  <c r="G119" i="13" s="1"/>
  <c r="BF41" i="2"/>
  <c r="G201" i="13" s="1"/>
  <c r="G283" i="13"/>
  <c r="BD42" i="2"/>
  <c r="G38" i="13" s="1"/>
  <c r="BE42" i="2"/>
  <c r="G120" i="13" s="1"/>
  <c r="BF42" i="2"/>
  <c r="G202" i="13" s="1"/>
  <c r="G284" i="13"/>
  <c r="BD43" i="2"/>
  <c r="G39" i="13" s="1"/>
  <c r="BE43" i="2"/>
  <c r="G121" i="13" s="1"/>
  <c r="BF43" i="2"/>
  <c r="G203" i="13" s="1"/>
  <c r="G285" i="13"/>
  <c r="BD44" i="2"/>
  <c r="G40" i="13" s="1"/>
  <c r="BE44" i="2"/>
  <c r="G122" i="13" s="1"/>
  <c r="BF44" i="2"/>
  <c r="G204" i="13" s="1"/>
  <c r="G286" i="13"/>
  <c r="BD45" i="2"/>
  <c r="G41" i="13" s="1"/>
  <c r="BE45" i="2"/>
  <c r="G123" i="13" s="1"/>
  <c r="BF45" i="2"/>
  <c r="G205" i="13" s="1"/>
  <c r="G287" i="13"/>
  <c r="BD48" i="2"/>
  <c r="G44" i="13" s="1"/>
  <c r="BE48" i="2"/>
  <c r="G126" i="13" s="1"/>
  <c r="BF48" i="2"/>
  <c r="G208" i="13" s="1"/>
  <c r="G290" i="13"/>
  <c r="BD49" i="2"/>
  <c r="G45" i="13" s="1"/>
  <c r="BE49" i="2"/>
  <c r="G127" i="13" s="1"/>
  <c r="BF49" i="2"/>
  <c r="G209" i="13" s="1"/>
  <c r="G291" i="13"/>
  <c r="BD50" i="2"/>
  <c r="G46" i="13" s="1"/>
  <c r="BE50" i="2"/>
  <c r="G128" i="13" s="1"/>
  <c r="BF50" i="2"/>
  <c r="G210" i="13" s="1"/>
  <c r="G292" i="13"/>
  <c r="BD51" i="2"/>
  <c r="G47" i="13" s="1"/>
  <c r="BE51" i="2"/>
  <c r="G129" i="13" s="1"/>
  <c r="BF51" i="2"/>
  <c r="G211" i="13" s="1"/>
  <c r="G293" i="13"/>
  <c r="BD52" i="2"/>
  <c r="G48" i="13" s="1"/>
  <c r="BE52" i="2"/>
  <c r="G130" i="13" s="1"/>
  <c r="BF52" i="2"/>
  <c r="G212" i="13" s="1"/>
  <c r="G294" i="13"/>
  <c r="BD53" i="2"/>
  <c r="G49" i="13" s="1"/>
  <c r="BE53" i="2"/>
  <c r="G131" i="13" s="1"/>
  <c r="BF53" i="2"/>
  <c r="G213" i="13" s="1"/>
  <c r="G295" i="13"/>
  <c r="BD54" i="2"/>
  <c r="G50" i="13" s="1"/>
  <c r="BE54" i="2"/>
  <c r="G132" i="13" s="1"/>
  <c r="BF54" i="2"/>
  <c r="G214" i="13" s="1"/>
  <c r="G296" i="13"/>
  <c r="BD55" i="2"/>
  <c r="G51" i="13" s="1"/>
  <c r="BE55" i="2"/>
  <c r="G133" i="13" s="1"/>
  <c r="BF55" i="2"/>
  <c r="G215" i="13" s="1"/>
  <c r="G297" i="13"/>
  <c r="BD56" i="2"/>
  <c r="G52" i="13" s="1"/>
  <c r="BE56" i="2"/>
  <c r="G134" i="13" s="1"/>
  <c r="BF56" i="2"/>
  <c r="G216" i="13" s="1"/>
  <c r="G298" i="13"/>
  <c r="BD57" i="2"/>
  <c r="G53" i="13" s="1"/>
  <c r="BE57" i="2"/>
  <c r="G135" i="13" s="1"/>
  <c r="BF57" i="2"/>
  <c r="G217" i="13" s="1"/>
  <c r="G299" i="13"/>
  <c r="BD58" i="2"/>
  <c r="G54" i="13" s="1"/>
  <c r="BE58" i="2"/>
  <c r="G136" i="13" s="1"/>
  <c r="BF58" i="2"/>
  <c r="G218" i="13" s="1"/>
  <c r="G300" i="13"/>
  <c r="BD59" i="2"/>
  <c r="G55" i="13" s="1"/>
  <c r="BE59" i="2"/>
  <c r="G137" i="13" s="1"/>
  <c r="BF59" i="2"/>
  <c r="G219" i="13" s="1"/>
  <c r="G301" i="13"/>
  <c r="BD60" i="2"/>
  <c r="G56" i="13" s="1"/>
  <c r="BE60" i="2"/>
  <c r="G138" i="13" s="1"/>
  <c r="BF60" i="2"/>
  <c r="G220" i="13" s="1"/>
  <c r="G302" i="13"/>
  <c r="BD61" i="2"/>
  <c r="G57" i="13" s="1"/>
  <c r="BE61" i="2"/>
  <c r="G139" i="13" s="1"/>
  <c r="BF61" i="2"/>
  <c r="G221" i="13" s="1"/>
  <c r="G303" i="13"/>
  <c r="BD62" i="2"/>
  <c r="G58" i="13" s="1"/>
  <c r="BE62" i="2"/>
  <c r="G140" i="13" s="1"/>
  <c r="BF62" i="2"/>
  <c r="G222" i="13" s="1"/>
  <c r="G304" i="13"/>
  <c r="BD63" i="2"/>
  <c r="G59" i="13" s="1"/>
  <c r="BE63" i="2"/>
  <c r="G141" i="13" s="1"/>
  <c r="BF63" i="2"/>
  <c r="G223" i="13" s="1"/>
  <c r="G305" i="13"/>
  <c r="BD64" i="2"/>
  <c r="G60" i="13" s="1"/>
  <c r="BE64" i="2"/>
  <c r="G142" i="13" s="1"/>
  <c r="BF64" i="2"/>
  <c r="G224" i="13" s="1"/>
  <c r="G306" i="13"/>
  <c r="BD65" i="2"/>
  <c r="G61" i="13" s="1"/>
  <c r="BE65" i="2"/>
  <c r="G143" i="13" s="1"/>
  <c r="BF65" i="2"/>
  <c r="G225" i="13" s="1"/>
  <c r="G307" i="13"/>
  <c r="BD66" i="2"/>
  <c r="G62" i="13" s="1"/>
  <c r="BE66" i="2"/>
  <c r="G144" i="13" s="1"/>
  <c r="BF66" i="2"/>
  <c r="G226" i="13" s="1"/>
  <c r="G308" i="13"/>
  <c r="BD67" i="2"/>
  <c r="G63" i="13" s="1"/>
  <c r="BE67" i="2"/>
  <c r="G145" i="13" s="1"/>
  <c r="BF67" i="2"/>
  <c r="G227" i="13" s="1"/>
  <c r="G309" i="13"/>
  <c r="BD68" i="2"/>
  <c r="G64" i="13" s="1"/>
  <c r="BE68" i="2"/>
  <c r="G146" i="13" s="1"/>
  <c r="BF68" i="2"/>
  <c r="G228" i="13" s="1"/>
  <c r="G310" i="13"/>
  <c r="BD69" i="2"/>
  <c r="G65" i="13" s="1"/>
  <c r="BE69" i="2"/>
  <c r="G147" i="13" s="1"/>
  <c r="BF69" i="2"/>
  <c r="G229" i="13" s="1"/>
  <c r="G311" i="13"/>
  <c r="BD70" i="2"/>
  <c r="G66" i="13" s="1"/>
  <c r="BE70" i="2"/>
  <c r="G148" i="13" s="1"/>
  <c r="BF70" i="2"/>
  <c r="G230" i="13" s="1"/>
  <c r="G312" i="13"/>
  <c r="BD71" i="2"/>
  <c r="G67" i="13" s="1"/>
  <c r="BE71" i="2"/>
  <c r="G149" i="13" s="1"/>
  <c r="BF71" i="2"/>
  <c r="G231" i="13" s="1"/>
  <c r="G313" i="13"/>
  <c r="BD72" i="2"/>
  <c r="G68" i="13" s="1"/>
  <c r="BE72" i="2"/>
  <c r="G150" i="13" s="1"/>
  <c r="BF72" i="2"/>
  <c r="G232" i="13" s="1"/>
  <c r="G314" i="13"/>
  <c r="BD73" i="2"/>
  <c r="G69" i="13" s="1"/>
  <c r="BE73" i="2"/>
  <c r="G151" i="13" s="1"/>
  <c r="BF73" i="2"/>
  <c r="G233" i="13" s="1"/>
  <c r="G315" i="13"/>
  <c r="BD74" i="2"/>
  <c r="G70" i="13" s="1"/>
  <c r="BE74" i="2"/>
  <c r="G152" i="13" s="1"/>
  <c r="BF74" i="2"/>
  <c r="G234" i="13" s="1"/>
  <c r="G316" i="13"/>
  <c r="BD75" i="2"/>
  <c r="G71" i="13" s="1"/>
  <c r="BE75" i="2"/>
  <c r="G153" i="13" s="1"/>
  <c r="BF75" i="2"/>
  <c r="G235" i="13" s="1"/>
  <c r="G317" i="13"/>
  <c r="BD76" i="2"/>
  <c r="G72" i="13" s="1"/>
  <c r="BE76" i="2"/>
  <c r="G154" i="13" s="1"/>
  <c r="BF76" i="2"/>
  <c r="G236" i="13" s="1"/>
  <c r="G318" i="13"/>
  <c r="BD77" i="2"/>
  <c r="G73" i="13" s="1"/>
  <c r="BE77" i="2"/>
  <c r="G155" i="13" s="1"/>
  <c r="BF77" i="2"/>
  <c r="G237" i="13" s="1"/>
  <c r="G319" i="13"/>
  <c r="BD78" i="2"/>
  <c r="G74" i="13" s="1"/>
  <c r="BE78" i="2"/>
  <c r="G156" i="13" s="1"/>
  <c r="BF78" i="2"/>
  <c r="G238" i="13" s="1"/>
  <c r="G320" i="13"/>
  <c r="BD79" i="2"/>
  <c r="G75" i="13" s="1"/>
  <c r="BE79" i="2"/>
  <c r="G157" i="13" s="1"/>
  <c r="BF79" i="2"/>
  <c r="G239" i="13" s="1"/>
  <c r="G321" i="13"/>
  <c r="BD80" i="2"/>
  <c r="G76" i="13" s="1"/>
  <c r="BE80" i="2"/>
  <c r="G158" i="13" s="1"/>
  <c r="BF80" i="2"/>
  <c r="G240" i="13" s="1"/>
  <c r="G322" i="13"/>
  <c r="BD81" i="2"/>
  <c r="G77" i="13" s="1"/>
  <c r="BE81" i="2"/>
  <c r="G159" i="13" s="1"/>
  <c r="BF81" i="2"/>
  <c r="G241" i="13" s="1"/>
  <c r="G323" i="13"/>
  <c r="BD82" i="2"/>
  <c r="G78" i="13" s="1"/>
  <c r="BE82" i="2"/>
  <c r="G160" i="13" s="1"/>
  <c r="BF82" i="2"/>
  <c r="G242" i="13" s="1"/>
  <c r="G324" i="13"/>
  <c r="BD83" i="2"/>
  <c r="G79" i="13" s="1"/>
  <c r="BE83" i="2"/>
  <c r="G161" i="13" s="1"/>
  <c r="BF83" i="2"/>
  <c r="G243" i="13" s="1"/>
  <c r="G325" i="13"/>
  <c r="BD84" i="2"/>
  <c r="G80" i="13" s="1"/>
  <c r="BE84" i="2"/>
  <c r="G162" i="13" s="1"/>
  <c r="BF84" i="2"/>
  <c r="G244" i="13" s="1"/>
  <c r="G326" i="13"/>
  <c r="BD85" i="2"/>
  <c r="G81" i="13" s="1"/>
  <c r="BE85" i="2"/>
  <c r="G163" i="13" s="1"/>
  <c r="BF85" i="2"/>
  <c r="G245" i="13" s="1"/>
  <c r="G327" i="13"/>
  <c r="BD86" i="2"/>
  <c r="G82" i="13" s="1"/>
  <c r="BE86" i="2"/>
  <c r="G164" i="13" s="1"/>
  <c r="BF86" i="2"/>
  <c r="G246" i="13" s="1"/>
  <c r="G328" i="13"/>
  <c r="BD87" i="2"/>
  <c r="G83" i="13" s="1"/>
  <c r="BE87" i="2"/>
  <c r="G165" i="13" s="1"/>
  <c r="BF87" i="2"/>
  <c r="G247" i="13" s="1"/>
  <c r="G329" i="13"/>
  <c r="G248" i="13"/>
  <c r="BF6" i="2"/>
  <c r="G166" i="13" s="1"/>
  <c r="BE6" i="2"/>
  <c r="G84" i="13" s="1"/>
  <c r="BD6" i="2"/>
  <c r="G2" i="13" s="1"/>
  <c r="P48" i="4"/>
  <c r="P49" i="4"/>
  <c r="P51" i="4"/>
  <c r="P52" i="4"/>
  <c r="P53" i="4"/>
  <c r="P58" i="4"/>
  <c r="P59" i="4"/>
  <c r="P61" i="4"/>
  <c r="P62" i="4"/>
  <c r="P63" i="4"/>
  <c r="AB7" i="2"/>
  <c r="AC7" i="2"/>
  <c r="AB8" i="2"/>
  <c r="AC8" i="2"/>
  <c r="AB9" i="2"/>
  <c r="AC9" i="2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B67" i="2"/>
  <c r="AC67" i="2"/>
  <c r="AB68" i="2"/>
  <c r="AC68" i="2"/>
  <c r="AB69" i="2"/>
  <c r="AC69" i="2"/>
  <c r="AB70" i="2"/>
  <c r="AC70" i="2"/>
  <c r="AB71" i="2"/>
  <c r="AC71" i="2"/>
  <c r="AB72" i="2"/>
  <c r="AC72" i="2"/>
  <c r="AB73" i="2"/>
  <c r="AC73" i="2"/>
  <c r="AB74" i="2"/>
  <c r="AC74" i="2"/>
  <c r="AB75" i="2"/>
  <c r="AC75" i="2"/>
  <c r="AB76" i="2"/>
  <c r="AC76" i="2"/>
  <c r="AB77" i="2"/>
  <c r="AC77" i="2"/>
  <c r="AB78" i="2"/>
  <c r="AC78" i="2"/>
  <c r="AB79" i="2"/>
  <c r="AC79" i="2"/>
  <c r="AB80" i="2"/>
  <c r="AC80" i="2"/>
  <c r="AB81" i="2"/>
  <c r="AC81" i="2"/>
  <c r="AB82" i="2"/>
  <c r="AC82" i="2"/>
  <c r="AB83" i="2"/>
  <c r="AC83" i="2"/>
  <c r="AB84" i="2"/>
  <c r="AC84" i="2"/>
  <c r="AB85" i="2"/>
  <c r="AC85" i="2"/>
  <c r="AB86" i="2"/>
  <c r="AC86" i="2"/>
  <c r="AB87" i="2"/>
  <c r="AC87" i="2"/>
  <c r="AC6" i="2"/>
  <c r="AB6" i="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2" i="12"/>
  <c r="BG8" i="4"/>
  <c r="E3" i="14" s="1"/>
  <c r="BG9" i="4"/>
  <c r="E4" i="14" s="1"/>
  <c r="BG10" i="4"/>
  <c r="E5" i="14" s="1"/>
  <c r="BG17" i="4"/>
  <c r="E12" i="14" s="1"/>
  <c r="BG18" i="4"/>
  <c r="E13" i="14" s="1"/>
  <c r="BG19" i="4"/>
  <c r="E14" i="14" s="1"/>
  <c r="BG27" i="4"/>
  <c r="E22" i="14" s="1"/>
  <c r="BG28" i="4"/>
  <c r="E23" i="14" s="1"/>
  <c r="BG29" i="4"/>
  <c r="E24" i="14" s="1"/>
  <c r="BG30" i="4"/>
  <c r="E25" i="14" s="1"/>
  <c r="BG37" i="4"/>
  <c r="E32" i="14" s="1"/>
  <c r="BG38" i="4"/>
  <c r="E33" i="14" s="1"/>
  <c r="BG39" i="4"/>
  <c r="E34" i="14" s="1"/>
  <c r="BG40" i="4"/>
  <c r="E35" i="14" s="1"/>
  <c r="BG47" i="4"/>
  <c r="BG48" i="4"/>
  <c r="BG49" i="4"/>
  <c r="E64" i="14" s="1"/>
  <c r="BG51" i="4"/>
  <c r="BG52" i="4"/>
  <c r="BG53" i="4"/>
  <c r="BG54" i="4"/>
  <c r="BG57" i="4"/>
  <c r="BG58" i="4"/>
  <c r="BG59" i="4"/>
  <c r="E74" i="14" s="1"/>
  <c r="BG61" i="4"/>
  <c r="BG62" i="4"/>
  <c r="BG63" i="4"/>
  <c r="BG64" i="4"/>
  <c r="BG7" i="4"/>
  <c r="J3" i="14"/>
  <c r="K3" i="14"/>
  <c r="L3" i="14"/>
  <c r="M3" i="14"/>
  <c r="J4" i="14"/>
  <c r="K4" i="14"/>
  <c r="L4" i="14"/>
  <c r="M4" i="14"/>
  <c r="J5" i="14"/>
  <c r="K5" i="14"/>
  <c r="L5" i="14"/>
  <c r="M5" i="14"/>
  <c r="J8" i="14"/>
  <c r="K8" i="14"/>
  <c r="L8" i="14"/>
  <c r="M8" i="14"/>
  <c r="BD46" i="4"/>
  <c r="BE46" i="4"/>
  <c r="BF46" i="4"/>
  <c r="BC55" i="4"/>
  <c r="BD55" i="4"/>
  <c r="BE55" i="4"/>
  <c r="BF55" i="4"/>
  <c r="BD56" i="4"/>
  <c r="BE56" i="4"/>
  <c r="BF56" i="4"/>
  <c r="BF65" i="4"/>
  <c r="A168" i="13"/>
  <c r="A169" i="13"/>
  <c r="A170" i="13"/>
  <c r="A171" i="13"/>
  <c r="A173" i="13"/>
  <c r="A175" i="13"/>
  <c r="A176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2" i="13"/>
  <c r="A213" i="13"/>
  <c r="A215" i="13"/>
  <c r="A216" i="13"/>
  <c r="A217" i="13"/>
  <c r="A219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87" i="13"/>
  <c r="A88" i="13"/>
  <c r="A89" i="13"/>
  <c r="A91" i="13"/>
  <c r="A93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8" i="13"/>
  <c r="A131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G178" i="13"/>
  <c r="G186" i="13"/>
  <c r="G190" i="13"/>
  <c r="G194" i="13"/>
  <c r="G198" i="13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2" i="12"/>
  <c r="A43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I47" i="2"/>
  <c r="D2" i="11"/>
  <c r="E2" i="11" s="1"/>
  <c r="B2" i="11"/>
  <c r="L50" i="12"/>
  <c r="A3" i="4"/>
  <c r="W3" i="7"/>
  <c r="V3" i="7"/>
  <c r="U3" i="7"/>
  <c r="R3" i="7"/>
  <c r="Q3" i="7"/>
  <c r="P3" i="7"/>
  <c r="BC48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6" i="2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E3" i="7"/>
  <c r="F4" i="12"/>
  <c r="AR9" i="2"/>
  <c r="AR6" i="2"/>
  <c r="F6" i="12"/>
  <c r="F7" i="12"/>
  <c r="AR13" i="2"/>
  <c r="F11" i="12"/>
  <c r="AR45" i="2"/>
  <c r="F21" i="12"/>
  <c r="F39" i="12"/>
  <c r="F40" i="12"/>
  <c r="F37" i="12"/>
  <c r="F73" i="12"/>
  <c r="AR59" i="2"/>
  <c r="AR60" i="2"/>
  <c r="AR48" i="2"/>
  <c r="AR31" i="2"/>
  <c r="AR86" i="2"/>
  <c r="AR84" i="2"/>
  <c r="F50" i="12"/>
  <c r="F46" i="12"/>
  <c r="F47" i="12"/>
  <c r="AR87" i="2"/>
  <c r="AB7" i="4"/>
  <c r="F23" i="12"/>
  <c r="T3" i="7"/>
  <c r="S3" i="7"/>
  <c r="O3" i="7"/>
  <c r="N3" i="7"/>
  <c r="M3" i="7"/>
  <c r="L3" i="7"/>
  <c r="K3" i="7"/>
  <c r="J3" i="7"/>
  <c r="I3" i="7"/>
  <c r="H3" i="7"/>
  <c r="G3" i="7"/>
  <c r="F3" i="7"/>
  <c r="D3" i="7"/>
  <c r="AP7" i="2"/>
  <c r="D3" i="12" s="1"/>
  <c r="AP8" i="2"/>
  <c r="D4" i="12" s="1"/>
  <c r="AP9" i="2"/>
  <c r="D5" i="12" s="1"/>
  <c r="AP10" i="2"/>
  <c r="D6" i="12" s="1"/>
  <c r="AP11" i="2"/>
  <c r="D7" i="12" s="1"/>
  <c r="AP12" i="2"/>
  <c r="D8" i="12" s="1"/>
  <c r="AP13" i="2"/>
  <c r="D9" i="12" s="1"/>
  <c r="AP14" i="2"/>
  <c r="D10" i="12" s="1"/>
  <c r="AP15" i="2"/>
  <c r="D11" i="12" s="1"/>
  <c r="AP16" i="2"/>
  <c r="D12" i="12" s="1"/>
  <c r="AP17" i="2"/>
  <c r="D13" i="12" s="1"/>
  <c r="F13" i="12"/>
  <c r="AP18" i="2"/>
  <c r="D14" i="12" s="1"/>
  <c r="AP19" i="2"/>
  <c r="D15" i="12" s="1"/>
  <c r="AR19" i="2"/>
  <c r="AP20" i="2"/>
  <c r="D16" i="12" s="1"/>
  <c r="AP21" i="2"/>
  <c r="D17" i="12" s="1"/>
  <c r="AP22" i="2"/>
  <c r="D18" i="12" s="1"/>
  <c r="AP23" i="2"/>
  <c r="D19" i="12" s="1"/>
  <c r="AP24" i="2"/>
  <c r="D20" i="12" s="1"/>
  <c r="AR24" i="2"/>
  <c r="AR29" i="2"/>
  <c r="F26" i="12"/>
  <c r="F29" i="12"/>
  <c r="F30" i="12"/>
  <c r="F31" i="12"/>
  <c r="F32" i="12"/>
  <c r="AR37" i="2"/>
  <c r="AR39" i="2"/>
  <c r="AP48" i="2"/>
  <c r="D44" i="12" s="1"/>
  <c r="AP49" i="2"/>
  <c r="D45" i="12" s="1"/>
  <c r="AP50" i="2"/>
  <c r="D46" i="12" s="1"/>
  <c r="AP51" i="2"/>
  <c r="D47" i="12" s="1"/>
  <c r="AP52" i="2"/>
  <c r="D48" i="12" s="1"/>
  <c r="AP53" i="2"/>
  <c r="D49" i="12" s="1"/>
  <c r="AP54" i="2"/>
  <c r="D50" i="12" s="1"/>
  <c r="AP55" i="2"/>
  <c r="D51" i="12" s="1"/>
  <c r="AP56" i="2"/>
  <c r="D52" i="12" s="1"/>
  <c r="AP57" i="2"/>
  <c r="D53" i="12" s="1"/>
  <c r="AP58" i="2"/>
  <c r="D54" i="12" s="1"/>
  <c r="AP59" i="2"/>
  <c r="D55" i="12" s="1"/>
  <c r="AP60" i="2"/>
  <c r="D56" i="12" s="1"/>
  <c r="AP61" i="2"/>
  <c r="D57" i="12" s="1"/>
  <c r="F57" i="12"/>
  <c r="AP62" i="2"/>
  <c r="D58" i="12" s="1"/>
  <c r="AP63" i="2"/>
  <c r="D59" i="12" s="1"/>
  <c r="AP64" i="2"/>
  <c r="D60" i="12" s="1"/>
  <c r="F64" i="12"/>
  <c r="F65" i="12"/>
  <c r="AR70" i="2"/>
  <c r="AR71" i="2"/>
  <c r="F68" i="12"/>
  <c r="AR75" i="2"/>
  <c r="F77" i="12"/>
  <c r="AP6" i="2"/>
  <c r="D2" i="12" s="1"/>
  <c r="A1" i="4"/>
  <c r="D3" i="4"/>
  <c r="A1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P25" i="2"/>
  <c r="D21" i="12" s="1"/>
  <c r="AP26" i="2"/>
  <c r="D22" i="12" s="1"/>
  <c r="AP27" i="2"/>
  <c r="D23" i="12" s="1"/>
  <c r="AP28" i="2"/>
  <c r="D24" i="12" s="1"/>
  <c r="AP29" i="2"/>
  <c r="D25" i="12" s="1"/>
  <c r="AP30" i="2"/>
  <c r="D26" i="12" s="1"/>
  <c r="AP31" i="2"/>
  <c r="D27" i="12" s="1"/>
  <c r="AP32" i="2"/>
  <c r="D28" i="12" s="1"/>
  <c r="AP33" i="2"/>
  <c r="D29" i="12" s="1"/>
  <c r="AP34" i="2"/>
  <c r="D30" i="12" s="1"/>
  <c r="AP35" i="2"/>
  <c r="D31" i="12" s="1"/>
  <c r="AP36" i="2"/>
  <c r="D32" i="12" s="1"/>
  <c r="AP37" i="2"/>
  <c r="D33" i="12" s="1"/>
  <c r="AP38" i="2"/>
  <c r="D34" i="12" s="1"/>
  <c r="AP39" i="2"/>
  <c r="D35" i="12" s="1"/>
  <c r="AP40" i="2"/>
  <c r="D36" i="12" s="1"/>
  <c r="AP41" i="2"/>
  <c r="D37" i="12" s="1"/>
  <c r="AP42" i="2"/>
  <c r="D38" i="12" s="1"/>
  <c r="AP43" i="2"/>
  <c r="D39" i="12" s="1"/>
  <c r="AP44" i="2"/>
  <c r="D40" i="12" s="1"/>
  <c r="AP45" i="2"/>
  <c r="D41" i="12" s="1"/>
  <c r="AP65" i="2"/>
  <c r="D61" i="12" s="1"/>
  <c r="AP66" i="2"/>
  <c r="D62" i="12" s="1"/>
  <c r="AP67" i="2"/>
  <c r="D63" i="12" s="1"/>
  <c r="AP68" i="2"/>
  <c r="D64" i="12" s="1"/>
  <c r="AP69" i="2"/>
  <c r="D65" i="12" s="1"/>
  <c r="AP70" i="2"/>
  <c r="D66" i="12" s="1"/>
  <c r="AP71" i="2"/>
  <c r="D67" i="12" s="1"/>
  <c r="AP72" i="2"/>
  <c r="D68" i="12" s="1"/>
  <c r="AP73" i="2"/>
  <c r="D69" i="12" s="1"/>
  <c r="AP74" i="2"/>
  <c r="D70" i="12" s="1"/>
  <c r="AP75" i="2"/>
  <c r="D71" i="12" s="1"/>
  <c r="AP76" i="2"/>
  <c r="D72" i="12" s="1"/>
  <c r="AP77" i="2"/>
  <c r="D73" i="12" s="1"/>
  <c r="AP78" i="2"/>
  <c r="D74" i="12" s="1"/>
  <c r="AP79" i="2"/>
  <c r="D75" i="12" s="1"/>
  <c r="AP80" i="2"/>
  <c r="D76" i="12" s="1"/>
  <c r="AP81" i="2"/>
  <c r="D77" i="12" s="1"/>
  <c r="AP82" i="2"/>
  <c r="D78" i="12" s="1"/>
  <c r="AP83" i="2"/>
  <c r="D79" i="12" s="1"/>
  <c r="AP84" i="2"/>
  <c r="D80" i="12" s="1"/>
  <c r="AP85" i="2"/>
  <c r="D81" i="12" s="1"/>
  <c r="AP86" i="2"/>
  <c r="D82" i="12" s="1"/>
  <c r="AP87" i="2"/>
  <c r="D83" i="12" s="1"/>
  <c r="F9" i="12"/>
  <c r="A86" i="13"/>
  <c r="A205" i="13"/>
  <c r="A208" i="13"/>
  <c r="A247" i="13"/>
  <c r="M9" i="14"/>
  <c r="BC47" i="4"/>
  <c r="BD47" i="4"/>
  <c r="L9" i="14"/>
  <c r="BF57" i="4"/>
  <c r="BD57" i="4"/>
  <c r="BF47" i="4"/>
  <c r="J9" i="14"/>
  <c r="K9" i="14"/>
  <c r="BC57" i="4"/>
  <c r="BE47" i="4"/>
  <c r="BE57" i="4"/>
  <c r="P47" i="4"/>
  <c r="P64" i="4"/>
  <c r="P57" i="4"/>
  <c r="P54" i="4"/>
  <c r="AG38" i="2" l="1"/>
  <c r="C64" i="14"/>
  <c r="C74" i="14"/>
  <c r="CH10" i="2"/>
  <c r="I6" i="12" s="1"/>
  <c r="AQ86" i="2"/>
  <c r="C82" i="12" s="1"/>
  <c r="CG9" i="2"/>
  <c r="H5" i="12" s="1"/>
  <c r="M62" i="14"/>
  <c r="K72" i="14"/>
  <c r="M72" i="14"/>
  <c r="E62" i="14"/>
  <c r="K62" i="14"/>
  <c r="E72" i="14"/>
  <c r="L62" i="14"/>
  <c r="J72" i="14"/>
  <c r="J62" i="14"/>
  <c r="CG11" i="2"/>
  <c r="H7" i="12" s="1"/>
  <c r="L72" i="14"/>
  <c r="C5" i="14"/>
  <c r="C62" i="14"/>
  <c r="C63" i="14"/>
  <c r="C73" i="14"/>
  <c r="C72" i="14"/>
  <c r="E63" i="14"/>
  <c r="E73" i="14"/>
  <c r="CH6" i="2"/>
  <c r="I2" i="12" s="1"/>
  <c r="CG6" i="2"/>
  <c r="H2" i="12" s="1"/>
  <c r="AG82" i="2"/>
  <c r="AJ82" i="2" s="1"/>
  <c r="AQ28" i="2"/>
  <c r="C24" i="12" s="1"/>
  <c r="AG84" i="2"/>
  <c r="AJ84" i="2" s="1"/>
  <c r="AQ82" i="2"/>
  <c r="C78" i="12" s="1"/>
  <c r="AQ35" i="2"/>
  <c r="C31" i="12" s="1"/>
  <c r="C34" i="14"/>
  <c r="C36" i="14"/>
  <c r="C6" i="14"/>
  <c r="C39" i="14"/>
  <c r="C9" i="14"/>
  <c r="C16" i="14"/>
  <c r="C8" i="14"/>
  <c r="C26" i="14"/>
  <c r="C38" i="14"/>
  <c r="C24" i="14"/>
  <c r="C14" i="14"/>
  <c r="C4" i="14"/>
  <c r="C29" i="14"/>
  <c r="C3" i="14"/>
  <c r="C28" i="14"/>
  <c r="C19" i="14"/>
  <c r="C18" i="14"/>
  <c r="C33" i="14"/>
  <c r="C23" i="14"/>
  <c r="C13" i="14"/>
  <c r="AG72" i="2"/>
  <c r="B287" i="13"/>
  <c r="D287" i="13"/>
  <c r="C287" i="13"/>
  <c r="C86" i="13"/>
  <c r="B86" i="13"/>
  <c r="D86" i="13"/>
  <c r="C205" i="13"/>
  <c r="B205" i="13"/>
  <c r="D205" i="13"/>
  <c r="C39" i="13"/>
  <c r="B39" i="13"/>
  <c r="D39" i="13"/>
  <c r="B37" i="13"/>
  <c r="D37" i="13"/>
  <c r="C37" i="13"/>
  <c r="B35" i="13"/>
  <c r="D35" i="13"/>
  <c r="C35" i="13"/>
  <c r="C33" i="13"/>
  <c r="B33" i="13"/>
  <c r="D33" i="13"/>
  <c r="B31" i="13"/>
  <c r="D31" i="13"/>
  <c r="C31" i="13"/>
  <c r="C29" i="13"/>
  <c r="B29" i="13"/>
  <c r="D29" i="13"/>
  <c r="B27" i="13"/>
  <c r="D27" i="13"/>
  <c r="C27" i="13"/>
  <c r="C25" i="13"/>
  <c r="B25" i="13"/>
  <c r="D25" i="13"/>
  <c r="B23" i="13"/>
  <c r="D23" i="13"/>
  <c r="C23" i="13"/>
  <c r="C21" i="13"/>
  <c r="B21" i="13"/>
  <c r="D21" i="13"/>
  <c r="B19" i="13"/>
  <c r="D19" i="13"/>
  <c r="C19" i="13"/>
  <c r="C17" i="13"/>
  <c r="B17" i="13"/>
  <c r="D17" i="13"/>
  <c r="B122" i="13"/>
  <c r="D122" i="13"/>
  <c r="C122" i="13"/>
  <c r="B120" i="13"/>
  <c r="D120" i="13"/>
  <c r="C120" i="13"/>
  <c r="B118" i="13"/>
  <c r="D118" i="13"/>
  <c r="C118" i="13"/>
  <c r="B116" i="13"/>
  <c r="D116" i="13"/>
  <c r="C116" i="13"/>
  <c r="B114" i="13"/>
  <c r="D114" i="13"/>
  <c r="C114" i="13"/>
  <c r="B112" i="13"/>
  <c r="D112" i="13"/>
  <c r="C112" i="13"/>
  <c r="B110" i="13"/>
  <c r="D110" i="13"/>
  <c r="C110" i="13"/>
  <c r="B108" i="13"/>
  <c r="D108" i="13"/>
  <c r="C108" i="13"/>
  <c r="B106" i="13"/>
  <c r="D106" i="13"/>
  <c r="C106" i="13"/>
  <c r="B104" i="13"/>
  <c r="D104" i="13"/>
  <c r="C104" i="13"/>
  <c r="C102" i="13"/>
  <c r="B102" i="13"/>
  <c r="D102" i="13"/>
  <c r="C100" i="13"/>
  <c r="B100" i="13"/>
  <c r="D100" i="13"/>
  <c r="C98" i="13"/>
  <c r="B98" i="13"/>
  <c r="D98" i="13"/>
  <c r="C88" i="13"/>
  <c r="B88" i="13"/>
  <c r="D88" i="13"/>
  <c r="B203" i="13"/>
  <c r="D203" i="13"/>
  <c r="C203" i="13"/>
  <c r="B201" i="13"/>
  <c r="D201" i="13"/>
  <c r="C201" i="13"/>
  <c r="B199" i="13"/>
  <c r="D199" i="13"/>
  <c r="C199" i="13"/>
  <c r="B197" i="13"/>
  <c r="D197" i="13"/>
  <c r="C197" i="13"/>
  <c r="B195" i="13"/>
  <c r="D195" i="13"/>
  <c r="C195" i="13"/>
  <c r="B193" i="13"/>
  <c r="D193" i="13"/>
  <c r="C193" i="13"/>
  <c r="B191" i="13"/>
  <c r="D191" i="13"/>
  <c r="C191" i="13"/>
  <c r="B189" i="13"/>
  <c r="D189" i="13"/>
  <c r="C189" i="13"/>
  <c r="B187" i="13"/>
  <c r="D187" i="13"/>
  <c r="C187" i="13"/>
  <c r="B185" i="13"/>
  <c r="D185" i="13"/>
  <c r="C185" i="13"/>
  <c r="B183" i="13"/>
  <c r="D183" i="13"/>
  <c r="C183" i="13"/>
  <c r="B181" i="13"/>
  <c r="D181" i="13"/>
  <c r="C181" i="13"/>
  <c r="B179" i="13"/>
  <c r="D179" i="13"/>
  <c r="C179" i="13"/>
  <c r="B175" i="13"/>
  <c r="D175" i="13"/>
  <c r="C175" i="13"/>
  <c r="B173" i="13"/>
  <c r="D173" i="13"/>
  <c r="C173" i="13"/>
  <c r="B171" i="13"/>
  <c r="D171" i="13"/>
  <c r="C171" i="13"/>
  <c r="B169" i="13"/>
  <c r="D169" i="13"/>
  <c r="C169" i="13"/>
  <c r="B285" i="13"/>
  <c r="D285" i="13"/>
  <c r="C285" i="13"/>
  <c r="C283" i="13"/>
  <c r="B283" i="13"/>
  <c r="D283" i="13"/>
  <c r="B281" i="13"/>
  <c r="D281" i="13"/>
  <c r="C281" i="13"/>
  <c r="C279" i="13"/>
  <c r="B279" i="13"/>
  <c r="D279" i="13"/>
  <c r="B277" i="13"/>
  <c r="D277" i="13"/>
  <c r="C277" i="13"/>
  <c r="C275" i="13"/>
  <c r="B275" i="13"/>
  <c r="D275" i="13"/>
  <c r="B273" i="13"/>
  <c r="D273" i="13"/>
  <c r="C273" i="13"/>
  <c r="C271" i="13"/>
  <c r="B271" i="13"/>
  <c r="D271" i="13"/>
  <c r="C269" i="13"/>
  <c r="B269" i="13"/>
  <c r="D269" i="13"/>
  <c r="C267" i="13"/>
  <c r="B267" i="13"/>
  <c r="D267" i="13"/>
  <c r="B265" i="13"/>
  <c r="D265" i="13"/>
  <c r="C265" i="13"/>
  <c r="B263" i="13"/>
  <c r="D263" i="13"/>
  <c r="C263" i="13"/>
  <c r="B261" i="13"/>
  <c r="D261" i="13"/>
  <c r="C261" i="13"/>
  <c r="B257" i="13"/>
  <c r="D257" i="13"/>
  <c r="C257" i="13"/>
  <c r="C255" i="13"/>
  <c r="B255" i="13"/>
  <c r="D255" i="13"/>
  <c r="B253" i="13"/>
  <c r="D253" i="13"/>
  <c r="C253" i="13"/>
  <c r="B251" i="13"/>
  <c r="D251" i="13"/>
  <c r="C251" i="13"/>
  <c r="C249" i="13"/>
  <c r="B249" i="13"/>
  <c r="D249" i="13"/>
  <c r="D40" i="13"/>
  <c r="C40" i="13"/>
  <c r="B40" i="13"/>
  <c r="B38" i="13"/>
  <c r="C38" i="13"/>
  <c r="D38" i="13"/>
  <c r="B36" i="13"/>
  <c r="C36" i="13"/>
  <c r="D36" i="13"/>
  <c r="D34" i="13"/>
  <c r="C34" i="13"/>
  <c r="B34" i="13"/>
  <c r="B32" i="13"/>
  <c r="C32" i="13"/>
  <c r="D32" i="13"/>
  <c r="D30" i="13"/>
  <c r="C30" i="13"/>
  <c r="B30" i="13"/>
  <c r="B28" i="13"/>
  <c r="C28" i="13"/>
  <c r="D28" i="13"/>
  <c r="D26" i="13"/>
  <c r="C26" i="13"/>
  <c r="B26" i="13"/>
  <c r="B24" i="13"/>
  <c r="C24" i="13"/>
  <c r="D24" i="13"/>
  <c r="D22" i="13"/>
  <c r="C22" i="13"/>
  <c r="B22" i="13"/>
  <c r="B20" i="13"/>
  <c r="C20" i="13"/>
  <c r="D20" i="13"/>
  <c r="D18" i="13"/>
  <c r="C18" i="13"/>
  <c r="B18" i="13"/>
  <c r="C121" i="13"/>
  <c r="B121" i="13"/>
  <c r="D121" i="13"/>
  <c r="C119" i="13"/>
  <c r="B119" i="13"/>
  <c r="D119" i="13"/>
  <c r="C117" i="13"/>
  <c r="B117" i="13"/>
  <c r="D117" i="13"/>
  <c r="C115" i="13"/>
  <c r="D115" i="13"/>
  <c r="B115" i="13"/>
  <c r="C113" i="13"/>
  <c r="B113" i="13"/>
  <c r="D113" i="13"/>
  <c r="C111" i="13"/>
  <c r="D111" i="13"/>
  <c r="B111" i="13"/>
  <c r="C109" i="13"/>
  <c r="B109" i="13"/>
  <c r="D109" i="13"/>
  <c r="C107" i="13"/>
  <c r="D107" i="13"/>
  <c r="B107" i="13"/>
  <c r="C105" i="13"/>
  <c r="B105" i="13"/>
  <c r="D105" i="13"/>
  <c r="C103" i="13"/>
  <c r="D103" i="13"/>
  <c r="B103" i="13"/>
  <c r="B101" i="13"/>
  <c r="D101" i="13"/>
  <c r="C101" i="13"/>
  <c r="B99" i="13"/>
  <c r="D99" i="13"/>
  <c r="C99" i="13"/>
  <c r="B97" i="13"/>
  <c r="D97" i="13"/>
  <c r="C97" i="13"/>
  <c r="B93" i="13"/>
  <c r="D93" i="13"/>
  <c r="C93" i="13"/>
  <c r="B91" i="13"/>
  <c r="D91" i="13"/>
  <c r="C91" i="13"/>
  <c r="B89" i="13"/>
  <c r="D89" i="13"/>
  <c r="C89" i="13"/>
  <c r="B87" i="13"/>
  <c r="D87" i="13"/>
  <c r="C87" i="13"/>
  <c r="C204" i="13"/>
  <c r="B204" i="13"/>
  <c r="D204" i="13"/>
  <c r="C202" i="13"/>
  <c r="B202" i="13"/>
  <c r="D202" i="13"/>
  <c r="C200" i="13"/>
  <c r="B200" i="13"/>
  <c r="D200" i="13"/>
  <c r="C198" i="13"/>
  <c r="B198" i="13"/>
  <c r="D198" i="13"/>
  <c r="C196" i="13"/>
  <c r="B196" i="13"/>
  <c r="D196" i="13"/>
  <c r="C194" i="13"/>
  <c r="B194" i="13"/>
  <c r="D194" i="13"/>
  <c r="C192" i="13"/>
  <c r="B192" i="13"/>
  <c r="D192" i="13"/>
  <c r="C190" i="13"/>
  <c r="B190" i="13"/>
  <c r="D190" i="13"/>
  <c r="C188" i="13"/>
  <c r="B188" i="13"/>
  <c r="D188" i="13"/>
  <c r="C186" i="13"/>
  <c r="B186" i="13"/>
  <c r="D186" i="13"/>
  <c r="C184" i="13"/>
  <c r="B184" i="13"/>
  <c r="D184" i="13"/>
  <c r="C182" i="13"/>
  <c r="B182" i="13"/>
  <c r="D182" i="13"/>
  <c r="C180" i="13"/>
  <c r="B180" i="13"/>
  <c r="D180" i="13"/>
  <c r="C178" i="13"/>
  <c r="B178" i="13"/>
  <c r="D178" i="13"/>
  <c r="C176" i="13"/>
  <c r="B176" i="13"/>
  <c r="D176" i="13"/>
  <c r="C170" i="13"/>
  <c r="B170" i="13"/>
  <c r="D170" i="13"/>
  <c r="C168" i="13"/>
  <c r="B168" i="13"/>
  <c r="D168" i="13"/>
  <c r="C286" i="13"/>
  <c r="B286" i="13"/>
  <c r="D286" i="13"/>
  <c r="C284" i="13"/>
  <c r="D284" i="13"/>
  <c r="B284" i="13"/>
  <c r="B282" i="13"/>
  <c r="C282" i="13"/>
  <c r="D282" i="13"/>
  <c r="D280" i="13"/>
  <c r="C280" i="13"/>
  <c r="B280" i="13"/>
  <c r="B278" i="13"/>
  <c r="C278" i="13"/>
  <c r="D278" i="13"/>
  <c r="D276" i="13"/>
  <c r="C276" i="13"/>
  <c r="B276" i="13"/>
  <c r="B274" i="13"/>
  <c r="C274" i="13"/>
  <c r="D274" i="13"/>
  <c r="D272" i="13"/>
  <c r="C272" i="13"/>
  <c r="B272" i="13"/>
  <c r="B270" i="13"/>
  <c r="C270" i="13"/>
  <c r="D270" i="13"/>
  <c r="C268" i="13"/>
  <c r="B268" i="13"/>
  <c r="D268" i="13"/>
  <c r="B266" i="13"/>
  <c r="C266" i="13"/>
  <c r="D266" i="13"/>
  <c r="B264" i="13"/>
  <c r="C264" i="13"/>
  <c r="D264" i="13"/>
  <c r="B262" i="13"/>
  <c r="C262" i="13"/>
  <c r="D262" i="13"/>
  <c r="D260" i="13"/>
  <c r="C260" i="13"/>
  <c r="B260" i="13"/>
  <c r="B258" i="13"/>
  <c r="C258" i="13"/>
  <c r="D258" i="13"/>
  <c r="B252" i="13"/>
  <c r="D252" i="13"/>
  <c r="C252" i="13"/>
  <c r="B250" i="13"/>
  <c r="D250" i="13"/>
  <c r="C250" i="13"/>
  <c r="B329" i="13"/>
  <c r="D329" i="13"/>
  <c r="C329" i="13"/>
  <c r="B290" i="13"/>
  <c r="D290" i="13"/>
  <c r="C290" i="13"/>
  <c r="B82" i="13"/>
  <c r="D82" i="13"/>
  <c r="C82" i="13"/>
  <c r="B80" i="13"/>
  <c r="D80" i="13"/>
  <c r="C80" i="13"/>
  <c r="B78" i="13"/>
  <c r="D78" i="13"/>
  <c r="C78" i="13"/>
  <c r="B76" i="13"/>
  <c r="D76" i="13"/>
  <c r="C76" i="13"/>
  <c r="B74" i="13"/>
  <c r="D74" i="13"/>
  <c r="C74" i="13"/>
  <c r="B72" i="13"/>
  <c r="D72" i="13"/>
  <c r="C72" i="13"/>
  <c r="B70" i="13"/>
  <c r="D70" i="13"/>
  <c r="C70" i="13"/>
  <c r="B164" i="13"/>
  <c r="D164" i="13"/>
  <c r="C164" i="13"/>
  <c r="B162" i="13"/>
  <c r="D162" i="13"/>
  <c r="C162" i="13"/>
  <c r="B160" i="13"/>
  <c r="D160" i="13"/>
  <c r="C160" i="13"/>
  <c r="B158" i="13"/>
  <c r="D158" i="13"/>
  <c r="C158" i="13"/>
  <c r="B156" i="13"/>
  <c r="D156" i="13"/>
  <c r="C156" i="13"/>
  <c r="B154" i="13"/>
  <c r="D154" i="13"/>
  <c r="C154" i="13"/>
  <c r="B152" i="13"/>
  <c r="D152" i="13"/>
  <c r="C152" i="13"/>
  <c r="B150" i="13"/>
  <c r="D150" i="13"/>
  <c r="C150" i="13"/>
  <c r="B148" i="13"/>
  <c r="D148" i="13"/>
  <c r="C148" i="13"/>
  <c r="B146" i="13"/>
  <c r="D146" i="13"/>
  <c r="C146" i="13"/>
  <c r="B144" i="13"/>
  <c r="D144" i="13"/>
  <c r="C144" i="13"/>
  <c r="B142" i="13"/>
  <c r="D142" i="13"/>
  <c r="C142" i="13"/>
  <c r="B140" i="13"/>
  <c r="D140" i="13"/>
  <c r="C140" i="13"/>
  <c r="B128" i="13"/>
  <c r="D128" i="13"/>
  <c r="C128" i="13"/>
  <c r="B245" i="13"/>
  <c r="D245" i="13"/>
  <c r="C245" i="13"/>
  <c r="B243" i="13"/>
  <c r="D243" i="13"/>
  <c r="C243" i="13"/>
  <c r="B241" i="13"/>
  <c r="D241" i="13"/>
  <c r="C241" i="13"/>
  <c r="B239" i="13"/>
  <c r="D239" i="13"/>
  <c r="C239" i="13"/>
  <c r="B237" i="13"/>
  <c r="D237" i="13"/>
  <c r="C237" i="13"/>
  <c r="B235" i="13"/>
  <c r="D235" i="13"/>
  <c r="C235" i="13"/>
  <c r="B233" i="13"/>
  <c r="D233" i="13"/>
  <c r="C233" i="13"/>
  <c r="B231" i="13"/>
  <c r="D231" i="13"/>
  <c r="C231" i="13"/>
  <c r="B229" i="13"/>
  <c r="D229" i="13"/>
  <c r="C229" i="13"/>
  <c r="B227" i="13"/>
  <c r="D227" i="13"/>
  <c r="C227" i="13"/>
  <c r="B225" i="13"/>
  <c r="D225" i="13"/>
  <c r="C225" i="13"/>
  <c r="B223" i="13"/>
  <c r="D223" i="13"/>
  <c r="C223" i="13"/>
  <c r="B221" i="13"/>
  <c r="D221" i="13"/>
  <c r="C221" i="13"/>
  <c r="B219" i="13"/>
  <c r="D219" i="13"/>
  <c r="C219" i="13"/>
  <c r="B217" i="13"/>
  <c r="D217" i="13"/>
  <c r="C217" i="13"/>
  <c r="B215" i="13"/>
  <c r="D215" i="13"/>
  <c r="C215" i="13"/>
  <c r="B213" i="13"/>
  <c r="D213" i="13"/>
  <c r="C213" i="13"/>
  <c r="B327" i="13"/>
  <c r="D327" i="13"/>
  <c r="C327" i="13"/>
  <c r="B325" i="13"/>
  <c r="D325" i="13"/>
  <c r="C325" i="13"/>
  <c r="B323" i="13"/>
  <c r="D323" i="13"/>
  <c r="C323" i="13"/>
  <c r="B321" i="13"/>
  <c r="D321" i="13"/>
  <c r="C321" i="13"/>
  <c r="B319" i="13"/>
  <c r="D319" i="13"/>
  <c r="C319" i="13"/>
  <c r="B317" i="13"/>
  <c r="D317" i="13"/>
  <c r="C317" i="13"/>
  <c r="B315" i="13"/>
  <c r="D315" i="13"/>
  <c r="C315" i="13"/>
  <c r="B313" i="13"/>
  <c r="D313" i="13"/>
  <c r="C313" i="13"/>
  <c r="B311" i="13"/>
  <c r="D311" i="13"/>
  <c r="C311" i="13"/>
  <c r="B309" i="13"/>
  <c r="D309" i="13"/>
  <c r="C309" i="13"/>
  <c r="B307" i="13"/>
  <c r="D307" i="13"/>
  <c r="C307" i="13"/>
  <c r="B305" i="13"/>
  <c r="D305" i="13"/>
  <c r="C305" i="13"/>
  <c r="B303" i="13"/>
  <c r="D303" i="13"/>
  <c r="C303" i="13"/>
  <c r="B301" i="13"/>
  <c r="D301" i="13"/>
  <c r="C301" i="13"/>
  <c r="B299" i="13"/>
  <c r="D299" i="13"/>
  <c r="C299" i="13"/>
  <c r="B297" i="13"/>
  <c r="D297" i="13"/>
  <c r="C297" i="13"/>
  <c r="B295" i="13"/>
  <c r="D295" i="13"/>
  <c r="C295" i="13"/>
  <c r="B293" i="13"/>
  <c r="D293" i="13"/>
  <c r="C293" i="13"/>
  <c r="B291" i="13"/>
  <c r="D291" i="13"/>
  <c r="C291" i="13"/>
  <c r="B247" i="13"/>
  <c r="D247" i="13"/>
  <c r="C247" i="13"/>
  <c r="B208" i="13"/>
  <c r="D208" i="13"/>
  <c r="C208" i="13"/>
  <c r="C81" i="13"/>
  <c r="B81" i="13"/>
  <c r="D81" i="13"/>
  <c r="C79" i="13"/>
  <c r="B79" i="13"/>
  <c r="D79" i="13"/>
  <c r="C77" i="13"/>
  <c r="B77" i="13"/>
  <c r="D77" i="13"/>
  <c r="C75" i="13"/>
  <c r="D75" i="13"/>
  <c r="B75" i="13"/>
  <c r="C73" i="13"/>
  <c r="B73" i="13"/>
  <c r="D73" i="13"/>
  <c r="C71" i="13"/>
  <c r="D71" i="13"/>
  <c r="B71" i="13"/>
  <c r="C163" i="13"/>
  <c r="B163" i="13"/>
  <c r="D163" i="13"/>
  <c r="C161" i="13"/>
  <c r="D161" i="13"/>
  <c r="B161" i="13"/>
  <c r="C159" i="13"/>
  <c r="B159" i="13"/>
  <c r="D159" i="13"/>
  <c r="C157" i="13"/>
  <c r="D157" i="13"/>
  <c r="B157" i="13"/>
  <c r="C155" i="13"/>
  <c r="B155" i="13"/>
  <c r="D155" i="13"/>
  <c r="C153" i="13"/>
  <c r="D153" i="13"/>
  <c r="B153" i="13"/>
  <c r="C151" i="13"/>
  <c r="B151" i="13"/>
  <c r="D151" i="13"/>
  <c r="C149" i="13"/>
  <c r="D149" i="13"/>
  <c r="B149" i="13"/>
  <c r="C147" i="13"/>
  <c r="B147" i="13"/>
  <c r="D147" i="13"/>
  <c r="C145" i="13"/>
  <c r="D145" i="13"/>
  <c r="B145" i="13"/>
  <c r="C143" i="13"/>
  <c r="B143" i="13"/>
  <c r="D143" i="13"/>
  <c r="C141" i="13"/>
  <c r="D141" i="13"/>
  <c r="B141" i="13"/>
  <c r="C131" i="13"/>
  <c r="B131" i="13"/>
  <c r="D131" i="13"/>
  <c r="C246" i="13"/>
  <c r="D246" i="13"/>
  <c r="B246" i="13"/>
  <c r="C244" i="13"/>
  <c r="B244" i="13"/>
  <c r="D244" i="13"/>
  <c r="C242" i="13"/>
  <c r="D242" i="13"/>
  <c r="B242" i="13"/>
  <c r="C240" i="13"/>
  <c r="B240" i="13"/>
  <c r="D240" i="13"/>
  <c r="C238" i="13"/>
  <c r="D238" i="13"/>
  <c r="B238" i="13"/>
  <c r="C236" i="13"/>
  <c r="B236" i="13"/>
  <c r="D236" i="13"/>
  <c r="C234" i="13"/>
  <c r="D234" i="13"/>
  <c r="B234" i="13"/>
  <c r="C232" i="13"/>
  <c r="B232" i="13"/>
  <c r="D232" i="13"/>
  <c r="C230" i="13"/>
  <c r="D230" i="13"/>
  <c r="B230" i="13"/>
  <c r="C228" i="13"/>
  <c r="B228" i="13"/>
  <c r="D228" i="13"/>
  <c r="C226" i="13"/>
  <c r="D226" i="13"/>
  <c r="B226" i="13"/>
  <c r="C224" i="13"/>
  <c r="B224" i="13"/>
  <c r="D224" i="13"/>
  <c r="C222" i="13"/>
  <c r="D222" i="13"/>
  <c r="B222" i="13"/>
  <c r="C216" i="13"/>
  <c r="B216" i="13"/>
  <c r="D216" i="13"/>
  <c r="C212" i="13"/>
  <c r="B212" i="13"/>
  <c r="D212" i="13"/>
  <c r="C328" i="13"/>
  <c r="D328" i="13"/>
  <c r="B328" i="13"/>
  <c r="C326" i="13"/>
  <c r="B326" i="13"/>
  <c r="D326" i="13"/>
  <c r="C324" i="13"/>
  <c r="D324" i="13"/>
  <c r="B324" i="13"/>
  <c r="C322" i="13"/>
  <c r="B322" i="13"/>
  <c r="D322" i="13"/>
  <c r="C320" i="13"/>
  <c r="D320" i="13"/>
  <c r="B320" i="13"/>
  <c r="C318" i="13"/>
  <c r="B318" i="13"/>
  <c r="D318" i="13"/>
  <c r="C316" i="13"/>
  <c r="D316" i="13"/>
  <c r="B316" i="13"/>
  <c r="C314" i="13"/>
  <c r="B314" i="13"/>
  <c r="D314" i="13"/>
  <c r="C312" i="13"/>
  <c r="D312" i="13"/>
  <c r="B312" i="13"/>
  <c r="C310" i="13"/>
  <c r="B310" i="13"/>
  <c r="D310" i="13"/>
  <c r="C308" i="13"/>
  <c r="D308" i="13"/>
  <c r="B308" i="13"/>
  <c r="C306" i="13"/>
  <c r="B306" i="13"/>
  <c r="D306" i="13"/>
  <c r="C304" i="13"/>
  <c r="B304" i="13"/>
  <c r="D304" i="13"/>
  <c r="C300" i="13"/>
  <c r="B300" i="13"/>
  <c r="D300" i="13"/>
  <c r="C298" i="13"/>
  <c r="B298" i="13"/>
  <c r="D298" i="13"/>
  <c r="C294" i="13"/>
  <c r="B294" i="13"/>
  <c r="D294" i="13"/>
  <c r="C292" i="13"/>
  <c r="B292" i="13"/>
  <c r="D292" i="13"/>
  <c r="C32" i="14"/>
  <c r="C12" i="14"/>
  <c r="C22" i="14"/>
  <c r="BK7" i="4"/>
  <c r="BK15" i="4" s="1"/>
  <c r="BK16" i="4" s="1"/>
  <c r="Q37" i="1" s="1"/>
  <c r="AU3" i="7" s="1"/>
  <c r="A2" i="14"/>
  <c r="B2" i="14" s="1"/>
  <c r="AG87" i="2"/>
  <c r="AJ87" i="2" s="1"/>
  <c r="AG81" i="2"/>
  <c r="AJ81" i="2" s="1"/>
  <c r="AQ69" i="2"/>
  <c r="C65" i="12" s="1"/>
  <c r="AQ53" i="2"/>
  <c r="C49" i="12" s="1"/>
  <c r="AQ19" i="2"/>
  <c r="C15" i="12" s="1"/>
  <c r="AQ87" i="2"/>
  <c r="C83" i="12" s="1"/>
  <c r="J32" i="14"/>
  <c r="K12" i="14"/>
  <c r="L32" i="14"/>
  <c r="M12" i="14"/>
  <c r="K32" i="14"/>
  <c r="L33" i="14"/>
  <c r="J33" i="14"/>
  <c r="M24" i="14"/>
  <c r="K24" i="14"/>
  <c r="M23" i="14"/>
  <c r="K23" i="14"/>
  <c r="L14" i="14"/>
  <c r="J14" i="14"/>
  <c r="L13" i="14"/>
  <c r="J13" i="14"/>
  <c r="L12" i="14"/>
  <c r="M32" i="14"/>
  <c r="J12" i="14"/>
  <c r="M33" i="14"/>
  <c r="K33" i="14"/>
  <c r="L24" i="14"/>
  <c r="J24" i="14"/>
  <c r="L23" i="14"/>
  <c r="J23" i="14"/>
  <c r="M14" i="14"/>
  <c r="K14" i="14"/>
  <c r="M13" i="14"/>
  <c r="K13" i="14"/>
  <c r="F42" i="12"/>
  <c r="L55" i="12"/>
  <c r="L22" i="12"/>
  <c r="L5" i="12"/>
  <c r="L37" i="12"/>
  <c r="L72" i="12"/>
  <c r="L25" i="12"/>
  <c r="L2" i="12"/>
  <c r="L10" i="12"/>
  <c r="L60" i="12"/>
  <c r="L41" i="12"/>
  <c r="L9" i="12"/>
  <c r="L59" i="12"/>
  <c r="L26" i="12"/>
  <c r="L76" i="12"/>
  <c r="L75" i="12"/>
  <c r="L21" i="12"/>
  <c r="L71" i="12"/>
  <c r="L38" i="12"/>
  <c r="L6" i="12"/>
  <c r="L56" i="12"/>
  <c r="L33" i="12"/>
  <c r="L17" i="12"/>
  <c r="L83" i="12"/>
  <c r="L67" i="12"/>
  <c r="L51" i="12"/>
  <c r="L34" i="12"/>
  <c r="L18" i="12"/>
  <c r="L44" i="12"/>
  <c r="L68" i="12"/>
  <c r="L52" i="12"/>
  <c r="L29" i="12"/>
  <c r="L13" i="12"/>
  <c r="L79" i="12"/>
  <c r="L63" i="12"/>
  <c r="L47" i="12"/>
  <c r="L30" i="12"/>
  <c r="L14" i="12"/>
  <c r="L80" i="12"/>
  <c r="L64" i="12"/>
  <c r="L48" i="12"/>
  <c r="BJ6" i="2"/>
  <c r="BK6" i="2"/>
  <c r="BJ34" i="2"/>
  <c r="BK34" i="2"/>
  <c r="BI34" i="2"/>
  <c r="BJ30" i="2"/>
  <c r="BK30" i="2"/>
  <c r="BI30" i="2"/>
  <c r="BJ18" i="2"/>
  <c r="BK18" i="2"/>
  <c r="BI18" i="2"/>
  <c r="AL88" i="2"/>
  <c r="BJ48" i="2"/>
  <c r="BI48" i="2"/>
  <c r="BK48" i="2"/>
  <c r="BK88" i="2" s="1"/>
  <c r="BK85" i="2"/>
  <c r="BI85" i="2"/>
  <c r="BJ85" i="2"/>
  <c r="BK81" i="2"/>
  <c r="BI81" i="2"/>
  <c r="BJ81" i="2"/>
  <c r="BK69" i="2"/>
  <c r="BI69" i="2"/>
  <c r="BJ69" i="2"/>
  <c r="BJ76" i="2"/>
  <c r="BK76" i="2"/>
  <c r="BI76" i="2"/>
  <c r="BJ42" i="2"/>
  <c r="BK42" i="2"/>
  <c r="BI42" i="2"/>
  <c r="BJ26" i="2"/>
  <c r="BK26" i="2"/>
  <c r="BI26" i="2"/>
  <c r="BJ14" i="2"/>
  <c r="BK14" i="2"/>
  <c r="BI14" i="2"/>
  <c r="BJ54" i="2"/>
  <c r="BI54" i="2"/>
  <c r="BK54" i="2"/>
  <c r="BK77" i="2"/>
  <c r="BI77" i="2"/>
  <c r="BJ77" i="2"/>
  <c r="BK65" i="2"/>
  <c r="BI65" i="2"/>
  <c r="BJ65" i="2"/>
  <c r="BI45" i="2"/>
  <c r="BJ45" i="2"/>
  <c r="BK45" i="2"/>
  <c r="BI37" i="2"/>
  <c r="BJ37" i="2"/>
  <c r="BK37" i="2"/>
  <c r="BI29" i="2"/>
  <c r="BK29" i="2"/>
  <c r="BJ29" i="2"/>
  <c r="BI17" i="2"/>
  <c r="BK17" i="2"/>
  <c r="BJ17" i="2"/>
  <c r="BI13" i="2"/>
  <c r="BJ13" i="2"/>
  <c r="BK13" i="2"/>
  <c r="BK57" i="2"/>
  <c r="BI57" i="2"/>
  <c r="BJ57" i="2"/>
  <c r="BK49" i="2"/>
  <c r="BI49" i="2"/>
  <c r="BJ49" i="2"/>
  <c r="BJ72" i="2"/>
  <c r="BK72" i="2"/>
  <c r="BI72" i="2"/>
  <c r="BJ64" i="2"/>
  <c r="BK64" i="2"/>
  <c r="BI64" i="2"/>
  <c r="AG86" i="2"/>
  <c r="AJ86" i="2" s="1"/>
  <c r="AE86" i="2" s="1"/>
  <c r="C43" i="12"/>
  <c r="BI44" i="2"/>
  <c r="BJ44" i="2"/>
  <c r="BK44" i="2"/>
  <c r="BI40" i="2"/>
  <c r="BK40" i="2"/>
  <c r="BJ40" i="2"/>
  <c r="BI36" i="2"/>
  <c r="BK36" i="2"/>
  <c r="BJ36" i="2"/>
  <c r="BI32" i="2"/>
  <c r="BK32" i="2"/>
  <c r="BJ32" i="2"/>
  <c r="BI28" i="2"/>
  <c r="BK28" i="2"/>
  <c r="BJ28" i="2"/>
  <c r="BI24" i="2"/>
  <c r="BJ24" i="2"/>
  <c r="BK24" i="2"/>
  <c r="BJ20" i="2"/>
  <c r="BI20" i="2"/>
  <c r="BK20" i="2"/>
  <c r="BI16" i="2"/>
  <c r="BJ16" i="2"/>
  <c r="BK16" i="2"/>
  <c r="BI12" i="2"/>
  <c r="BJ12" i="2"/>
  <c r="BK12" i="2"/>
  <c r="BJ8" i="2"/>
  <c r="BI8" i="2"/>
  <c r="BK8" i="2"/>
  <c r="BJ56" i="2"/>
  <c r="BK56" i="2"/>
  <c r="BI56" i="2"/>
  <c r="BJ52" i="2"/>
  <c r="BK52" i="2"/>
  <c r="BI52" i="2"/>
  <c r="BI87" i="2"/>
  <c r="BK87" i="2"/>
  <c r="BJ87" i="2"/>
  <c r="BI83" i="2"/>
  <c r="BK83" i="2"/>
  <c r="BJ83" i="2"/>
  <c r="BI79" i="2"/>
  <c r="BJ79" i="2"/>
  <c r="BK79" i="2"/>
  <c r="BI75" i="2"/>
  <c r="BJ75" i="2"/>
  <c r="BK75" i="2"/>
  <c r="BI71" i="2"/>
  <c r="BK71" i="2"/>
  <c r="BJ71" i="2"/>
  <c r="BI67" i="2"/>
  <c r="BJ67" i="2"/>
  <c r="BK67" i="2"/>
  <c r="BI63" i="2"/>
  <c r="BK63" i="2"/>
  <c r="BJ63" i="2"/>
  <c r="BI59" i="2"/>
  <c r="BJ59" i="2"/>
  <c r="BK59" i="2"/>
  <c r="AQ84" i="2"/>
  <c r="C80" i="12" s="1"/>
  <c r="AG80" i="2"/>
  <c r="AJ80" i="2" s="1"/>
  <c r="AQ78" i="2"/>
  <c r="C74" i="12" s="1"/>
  <c r="AG64" i="2"/>
  <c r="AJ64" i="2" s="1"/>
  <c r="AQ62" i="2"/>
  <c r="C58" i="12" s="1"/>
  <c r="AG56" i="2"/>
  <c r="AJ56" i="2" s="1"/>
  <c r="AG48" i="2"/>
  <c r="AJ48" i="2" s="1"/>
  <c r="AQ44" i="2"/>
  <c r="C40" i="12" s="1"/>
  <c r="AG30" i="2"/>
  <c r="AJ30" i="2" s="1"/>
  <c r="AG22" i="2"/>
  <c r="AQ12" i="2"/>
  <c r="C8" i="12" s="1"/>
  <c r="BJ38" i="2"/>
  <c r="BK38" i="2"/>
  <c r="BI38" i="2"/>
  <c r="BJ22" i="2"/>
  <c r="BK22" i="2"/>
  <c r="BI22" i="2"/>
  <c r="BJ10" i="2"/>
  <c r="BK10" i="2"/>
  <c r="BI10" i="2"/>
  <c r="BI50" i="2"/>
  <c r="BJ50" i="2"/>
  <c r="BK50" i="2"/>
  <c r="BK73" i="2"/>
  <c r="BI73" i="2"/>
  <c r="BJ73" i="2"/>
  <c r="BK61" i="2"/>
  <c r="BI61" i="2"/>
  <c r="BJ61" i="2"/>
  <c r="BI41" i="2"/>
  <c r="BJ41" i="2"/>
  <c r="BK41" i="2"/>
  <c r="BI33" i="2"/>
  <c r="BJ33" i="2"/>
  <c r="BK33" i="2"/>
  <c r="BI25" i="2"/>
  <c r="BJ25" i="2"/>
  <c r="BK25" i="2"/>
  <c r="BI21" i="2"/>
  <c r="BJ21" i="2"/>
  <c r="BK21" i="2"/>
  <c r="BI9" i="2"/>
  <c r="BJ9" i="2"/>
  <c r="BK9" i="2"/>
  <c r="BK53" i="2"/>
  <c r="BI53" i="2"/>
  <c r="BJ53" i="2"/>
  <c r="BJ84" i="2"/>
  <c r="BK84" i="2"/>
  <c r="BI84" i="2"/>
  <c r="BJ80" i="2"/>
  <c r="BK80" i="2"/>
  <c r="BI80" i="2"/>
  <c r="BJ68" i="2"/>
  <c r="BK68" i="2"/>
  <c r="BI68" i="2"/>
  <c r="BJ60" i="2"/>
  <c r="BK60" i="2"/>
  <c r="BI60" i="2"/>
  <c r="BK43" i="2"/>
  <c r="BJ43" i="2"/>
  <c r="BI43" i="2"/>
  <c r="BK39" i="2"/>
  <c r="BI39" i="2"/>
  <c r="BJ39" i="2"/>
  <c r="BK35" i="2"/>
  <c r="BJ35" i="2"/>
  <c r="BI35" i="2"/>
  <c r="BK31" i="2"/>
  <c r="BJ31" i="2"/>
  <c r="BI31" i="2"/>
  <c r="BK27" i="2"/>
  <c r="BI27" i="2"/>
  <c r="BJ27" i="2"/>
  <c r="BK23" i="2"/>
  <c r="BI23" i="2"/>
  <c r="BJ23" i="2"/>
  <c r="BK19" i="2"/>
  <c r="BI19" i="2"/>
  <c r="BJ19" i="2"/>
  <c r="BK15" i="2"/>
  <c r="BI15" i="2"/>
  <c r="BJ15" i="2"/>
  <c r="BK11" i="2"/>
  <c r="BI11" i="2"/>
  <c r="BJ11" i="2"/>
  <c r="BK7" i="2"/>
  <c r="BI7" i="2"/>
  <c r="BJ7" i="2"/>
  <c r="BI55" i="2"/>
  <c r="BK55" i="2"/>
  <c r="BJ55" i="2"/>
  <c r="BI51" i="2"/>
  <c r="BK51" i="2"/>
  <c r="BJ51" i="2"/>
  <c r="BI86" i="2"/>
  <c r="BJ86" i="2"/>
  <c r="BK86" i="2"/>
  <c r="BI82" i="2"/>
  <c r="BJ82" i="2"/>
  <c r="BK82" i="2"/>
  <c r="BJ78" i="2"/>
  <c r="BI78" i="2"/>
  <c r="BK78" i="2"/>
  <c r="BJ74" i="2"/>
  <c r="BI74" i="2"/>
  <c r="BK74" i="2"/>
  <c r="BI70" i="2"/>
  <c r="BJ70" i="2"/>
  <c r="BK70" i="2"/>
  <c r="BJ66" i="2"/>
  <c r="BI66" i="2"/>
  <c r="BK66" i="2"/>
  <c r="BI62" i="2"/>
  <c r="BJ62" i="2"/>
  <c r="BK62" i="2"/>
  <c r="BJ58" i="2"/>
  <c r="BI58" i="2"/>
  <c r="BK58" i="2"/>
  <c r="AG83" i="2"/>
  <c r="AJ83" i="2" s="1"/>
  <c r="C42" i="12"/>
  <c r="F60" i="12"/>
  <c r="F41" i="12"/>
  <c r="AR35" i="2"/>
  <c r="F2" i="12"/>
  <c r="B3" i="7"/>
  <c r="L35" i="12"/>
  <c r="L27" i="12"/>
  <c r="L19" i="12"/>
  <c r="L11" i="12"/>
  <c r="L3" i="12"/>
  <c r="L77" i="12"/>
  <c r="L69" i="12"/>
  <c r="L61" i="12"/>
  <c r="L53" i="12"/>
  <c r="L45" i="12"/>
  <c r="L36" i="12"/>
  <c r="L28" i="12"/>
  <c r="L20" i="12"/>
  <c r="L12" i="12"/>
  <c r="L4" i="12"/>
  <c r="L78" i="12"/>
  <c r="L70" i="12"/>
  <c r="L62" i="12"/>
  <c r="L54" i="12"/>
  <c r="L46" i="12"/>
  <c r="AR67" i="2"/>
  <c r="L39" i="12"/>
  <c r="L31" i="12"/>
  <c r="L23" i="12"/>
  <c r="L15" i="12"/>
  <c r="L7" i="12"/>
  <c r="L81" i="12"/>
  <c r="L73" i="12"/>
  <c r="L65" i="12"/>
  <c r="L57" i="12"/>
  <c r="L49" i="12"/>
  <c r="L40" i="12"/>
  <c r="L32" i="12"/>
  <c r="L24" i="12"/>
  <c r="L16" i="12"/>
  <c r="L8" i="12"/>
  <c r="L82" i="12"/>
  <c r="L74" i="12"/>
  <c r="L66" i="12"/>
  <c r="L58" i="12"/>
  <c r="F55" i="12"/>
  <c r="AR54" i="2"/>
  <c r="F44" i="12"/>
  <c r="F71" i="12"/>
  <c r="AR7" i="2"/>
  <c r="AR64" i="2"/>
  <c r="F35" i="12"/>
  <c r="F82" i="12"/>
  <c r="AR10" i="2"/>
  <c r="F59" i="12"/>
  <c r="F3" i="12"/>
  <c r="AR72" i="2"/>
  <c r="AR63" i="2"/>
  <c r="G3" i="12"/>
  <c r="AR81" i="2"/>
  <c r="F67" i="12"/>
  <c r="F63" i="12"/>
  <c r="F15" i="12"/>
  <c r="F80" i="12"/>
  <c r="AR27" i="2"/>
  <c r="AR17" i="2"/>
  <c r="AL89" i="2"/>
  <c r="W33" i="1" s="1"/>
  <c r="AS3" i="7"/>
  <c r="AR28" i="2"/>
  <c r="F24" i="12"/>
  <c r="F17" i="12"/>
  <c r="AR21" i="2"/>
  <c r="AR76" i="2"/>
  <c r="F8" i="12"/>
  <c r="AR51" i="2"/>
  <c r="AR23" i="2"/>
  <c r="F19" i="12"/>
  <c r="F81" i="12"/>
  <c r="AR85" i="2"/>
  <c r="AR53" i="2"/>
  <c r="AR12" i="2"/>
  <c r="F49" i="12"/>
  <c r="AR43" i="2"/>
  <c r="F51" i="12"/>
  <c r="AR55" i="2"/>
  <c r="F56" i="12"/>
  <c r="AW10" i="4"/>
  <c r="AW23" i="4"/>
  <c r="F69" i="12"/>
  <c r="AR73" i="2"/>
  <c r="F66" i="12"/>
  <c r="AR79" i="2"/>
  <c r="F75" i="12"/>
  <c r="AR83" i="2"/>
  <c r="F79" i="12"/>
  <c r="AR52" i="2"/>
  <c r="F48" i="12"/>
  <c r="F20" i="12"/>
  <c r="AR34" i="2"/>
  <c r="F25" i="12"/>
  <c r="AR20" i="2"/>
  <c r="F16" i="12"/>
  <c r="AR18" i="2"/>
  <c r="AR78" i="2"/>
  <c r="F74" i="12"/>
  <c r="AR49" i="2"/>
  <c r="F45" i="12"/>
  <c r="AR77" i="2"/>
  <c r="AR25" i="2"/>
  <c r="F10" i="12"/>
  <c r="AR14" i="2"/>
  <c r="AR80" i="2"/>
  <c r="AR66" i="2"/>
  <c r="F62" i="12"/>
  <c r="AW37" i="4"/>
  <c r="AY27" i="4"/>
  <c r="F76" i="12"/>
  <c r="AR65" i="2"/>
  <c r="F58" i="12"/>
  <c r="AR50" i="2"/>
  <c r="F34" i="12"/>
  <c r="AR38" i="2"/>
  <c r="AR26" i="2"/>
  <c r="F22" i="12"/>
  <c r="AR62" i="2"/>
  <c r="AR58" i="2"/>
  <c r="F54" i="12"/>
  <c r="AR33" i="2"/>
  <c r="F61" i="12"/>
  <c r="F14" i="12"/>
  <c r="AJ3" i="7"/>
  <c r="E43" i="12"/>
  <c r="AG85" i="2"/>
  <c r="AJ85" i="2" s="1"/>
  <c r="AQ85" i="2"/>
  <c r="C81" i="12" s="1"/>
  <c r="AG11" i="2"/>
  <c r="AJ11" i="2" s="1"/>
  <c r="AR74" i="2"/>
  <c r="F70" i="12"/>
  <c r="AR69" i="2"/>
  <c r="AR61" i="2"/>
  <c r="F33" i="12"/>
  <c r="AR30" i="2"/>
  <c r="AR22" i="2"/>
  <c r="F18" i="12"/>
  <c r="AR41" i="2"/>
  <c r="AR44" i="2"/>
  <c r="AR15" i="2"/>
  <c r="AR8" i="2"/>
  <c r="F43" i="12"/>
  <c r="D43" i="12"/>
  <c r="L43" i="12"/>
  <c r="G43" i="12"/>
  <c r="F78" i="12"/>
  <c r="AR82" i="2"/>
  <c r="AR68" i="2"/>
  <c r="F53" i="12"/>
  <c r="AR57" i="2"/>
  <c r="AR56" i="2"/>
  <c r="F52" i="12"/>
  <c r="AR36" i="2"/>
  <c r="AR32" i="2"/>
  <c r="F28" i="12"/>
  <c r="F83" i="12"/>
  <c r="F27" i="12"/>
  <c r="F72" i="12"/>
  <c r="AR40" i="2"/>
  <c r="F36" i="12"/>
  <c r="AR42" i="2"/>
  <c r="F38" i="12"/>
  <c r="AR16" i="2"/>
  <c r="F12" i="12"/>
  <c r="AR11" i="2"/>
  <c r="F5" i="12"/>
  <c r="L42" i="12"/>
  <c r="G42" i="12"/>
  <c r="D42" i="12"/>
  <c r="E42" i="12"/>
  <c r="AG6" i="2"/>
  <c r="AJ6" i="2" s="1"/>
  <c r="AQ6" i="2"/>
  <c r="C2" i="12" s="1"/>
  <c r="AQ83" i="2"/>
  <c r="C79" i="12" s="1"/>
  <c r="AQ81" i="2"/>
  <c r="C77" i="12" s="1"/>
  <c r="AQ80" i="2"/>
  <c r="C76" i="12" s="1"/>
  <c r="AG79" i="2"/>
  <c r="AJ79" i="2" s="1"/>
  <c r="AQ79" i="2"/>
  <c r="C75" i="12" s="1"/>
  <c r="AG78" i="2"/>
  <c r="AJ78" i="2" s="1"/>
  <c r="AG77" i="2"/>
  <c r="AJ77" i="2" s="1"/>
  <c r="AQ76" i="2"/>
  <c r="C72" i="12" s="1"/>
  <c r="AG75" i="2"/>
  <c r="AJ75" i="2" s="1"/>
  <c r="AQ75" i="2"/>
  <c r="C71" i="12" s="1"/>
  <c r="AG74" i="2"/>
  <c r="AJ74" i="2" s="1"/>
  <c r="AQ74" i="2"/>
  <c r="C70" i="12" s="1"/>
  <c r="AG73" i="2"/>
  <c r="AJ73" i="2" s="1"/>
  <c r="AQ73" i="2"/>
  <c r="C69" i="12" s="1"/>
  <c r="AJ72" i="2"/>
  <c r="AQ72" i="2"/>
  <c r="C68" i="12" s="1"/>
  <c r="AG71" i="2"/>
  <c r="AJ71" i="2" s="1"/>
  <c r="AQ71" i="2"/>
  <c r="C67" i="12" s="1"/>
  <c r="AG70" i="2"/>
  <c r="AJ70" i="2" s="1"/>
  <c r="AG69" i="2"/>
  <c r="AJ69" i="2" s="1"/>
  <c r="AQ68" i="2"/>
  <c r="C64" i="12" s="1"/>
  <c r="AG67" i="2"/>
  <c r="AJ67" i="2" s="1"/>
  <c r="AQ67" i="2"/>
  <c r="C63" i="12" s="1"/>
  <c r="AG66" i="2"/>
  <c r="AJ66" i="2" s="1"/>
  <c r="AQ66" i="2"/>
  <c r="C62" i="12" s="1"/>
  <c r="AG65" i="2"/>
  <c r="AJ65" i="2" s="1"/>
  <c r="AQ65" i="2"/>
  <c r="C61" i="12" s="1"/>
  <c r="AQ64" i="2"/>
  <c r="C60" i="12" s="1"/>
  <c r="AG63" i="2"/>
  <c r="AJ63" i="2" s="1"/>
  <c r="AQ63" i="2"/>
  <c r="C59" i="12" s="1"/>
  <c r="AG62" i="2"/>
  <c r="AJ62" i="2" s="1"/>
  <c r="AG61" i="2"/>
  <c r="AJ61" i="2" s="1"/>
  <c r="AQ60" i="2"/>
  <c r="C56" i="12" s="1"/>
  <c r="AG59" i="2"/>
  <c r="AJ59" i="2" s="1"/>
  <c r="AQ59" i="2"/>
  <c r="C55" i="12" s="1"/>
  <c r="AG58" i="2"/>
  <c r="AJ58" i="2" s="1"/>
  <c r="AQ58" i="2"/>
  <c r="C54" i="12" s="1"/>
  <c r="AG57" i="2"/>
  <c r="AJ57" i="2" s="1"/>
  <c r="AQ57" i="2"/>
  <c r="C53" i="12" s="1"/>
  <c r="AQ56" i="2"/>
  <c r="C52" i="12" s="1"/>
  <c r="AG55" i="2"/>
  <c r="AJ55" i="2" s="1"/>
  <c r="AQ55" i="2"/>
  <c r="C51" i="12" s="1"/>
  <c r="AG54" i="2"/>
  <c r="AJ54" i="2" s="1"/>
  <c r="AG53" i="2"/>
  <c r="AJ53" i="2" s="1"/>
  <c r="AQ52" i="2"/>
  <c r="C48" i="12" s="1"/>
  <c r="AG51" i="2"/>
  <c r="AJ51" i="2" s="1"/>
  <c r="AQ51" i="2"/>
  <c r="C47" i="12" s="1"/>
  <c r="AG50" i="2"/>
  <c r="AJ50" i="2" s="1"/>
  <c r="AQ50" i="2"/>
  <c r="C46" i="12" s="1"/>
  <c r="AG49" i="2"/>
  <c r="AJ49" i="2" s="1"/>
  <c r="AQ49" i="2"/>
  <c r="C45" i="12" s="1"/>
  <c r="AQ48" i="2"/>
  <c r="C44" i="12" s="1"/>
  <c r="AG45" i="2"/>
  <c r="AJ45" i="2" s="1"/>
  <c r="AQ45" i="2"/>
  <c r="C41" i="12" s="1"/>
  <c r="AG44" i="2"/>
  <c r="AJ44" i="2" s="1"/>
  <c r="AI44" i="2" s="1"/>
  <c r="AG43" i="2"/>
  <c r="AJ43" i="2" s="1"/>
  <c r="AI43" i="2" s="1"/>
  <c r="AQ42" i="2"/>
  <c r="C38" i="12" s="1"/>
  <c r="AG41" i="2"/>
  <c r="AJ41" i="2" s="1"/>
  <c r="AI41" i="2" s="1"/>
  <c r="AQ41" i="2"/>
  <c r="C37" i="12" s="1"/>
  <c r="AG40" i="2"/>
  <c r="AJ40" i="2" s="1"/>
  <c r="AI40" i="2" s="1"/>
  <c r="AQ40" i="2"/>
  <c r="C36" i="12" s="1"/>
  <c r="AG39" i="2"/>
  <c r="AJ39" i="2" s="1"/>
  <c r="AI39" i="2" s="1"/>
  <c r="AQ39" i="2"/>
  <c r="C35" i="12" s="1"/>
  <c r="AJ38" i="2"/>
  <c r="AI38" i="2" s="1"/>
  <c r="AQ38" i="2"/>
  <c r="C34" i="12" s="1"/>
  <c r="AG37" i="2"/>
  <c r="AJ37" i="2" s="1"/>
  <c r="AI37" i="2" s="1"/>
  <c r="AQ37" i="2"/>
  <c r="C33" i="12" s="1"/>
  <c r="AG36" i="2"/>
  <c r="AJ36" i="2" s="1"/>
  <c r="AI36" i="2" s="1"/>
  <c r="AG35" i="2"/>
  <c r="AJ35" i="2" s="1"/>
  <c r="AI35" i="2" s="1"/>
  <c r="AQ34" i="2"/>
  <c r="C30" i="12" s="1"/>
  <c r="AG33" i="2"/>
  <c r="AJ33" i="2" s="1"/>
  <c r="AI33" i="2" s="1"/>
  <c r="AQ33" i="2"/>
  <c r="C29" i="12" s="1"/>
  <c r="AG32" i="2"/>
  <c r="AJ32" i="2" s="1"/>
  <c r="AI32" i="2" s="1"/>
  <c r="AQ32" i="2"/>
  <c r="C28" i="12" s="1"/>
  <c r="AG31" i="2"/>
  <c r="AJ31" i="2" s="1"/>
  <c r="AQ31" i="2"/>
  <c r="C27" i="12" s="1"/>
  <c r="AQ30" i="2"/>
  <c r="C26" i="12" s="1"/>
  <c r="AG29" i="2"/>
  <c r="AJ29" i="2" s="1"/>
  <c r="AQ29" i="2"/>
  <c r="C25" i="12" s="1"/>
  <c r="AG28" i="2"/>
  <c r="AJ28" i="2" s="1"/>
  <c r="AG27" i="2"/>
  <c r="AJ27" i="2" s="1"/>
  <c r="AQ26" i="2"/>
  <c r="C22" i="12" s="1"/>
  <c r="AG25" i="2"/>
  <c r="AJ25" i="2" s="1"/>
  <c r="AQ25" i="2"/>
  <c r="C21" i="12" s="1"/>
  <c r="AG24" i="2"/>
  <c r="AJ24" i="2" s="1"/>
  <c r="AQ24" i="2"/>
  <c r="C20" i="12" s="1"/>
  <c r="AG23" i="2"/>
  <c r="AJ23" i="2" s="1"/>
  <c r="AQ23" i="2"/>
  <c r="C19" i="12" s="1"/>
  <c r="AJ22" i="2"/>
  <c r="AQ22" i="2"/>
  <c r="C18" i="12" s="1"/>
  <c r="AG21" i="2"/>
  <c r="AJ21" i="2" s="1"/>
  <c r="AQ21" i="2"/>
  <c r="C17" i="12" s="1"/>
  <c r="AG20" i="2"/>
  <c r="AJ20" i="2" s="1"/>
  <c r="AG19" i="2"/>
  <c r="AJ19" i="2" s="1"/>
  <c r="AQ18" i="2"/>
  <c r="C14" i="12" s="1"/>
  <c r="AG17" i="2"/>
  <c r="AJ17" i="2" s="1"/>
  <c r="AQ17" i="2"/>
  <c r="C13" i="12" s="1"/>
  <c r="AG16" i="2"/>
  <c r="AJ16" i="2" s="1"/>
  <c r="AQ16" i="2"/>
  <c r="C12" i="12" s="1"/>
  <c r="AG15" i="2"/>
  <c r="AJ15" i="2" s="1"/>
  <c r="AQ15" i="2"/>
  <c r="C11" i="12" s="1"/>
  <c r="AG14" i="2"/>
  <c r="AJ14" i="2" s="1"/>
  <c r="AQ14" i="2"/>
  <c r="C10" i="12" s="1"/>
  <c r="AG13" i="2"/>
  <c r="AJ13" i="2" s="1"/>
  <c r="AQ13" i="2"/>
  <c r="C9" i="12" s="1"/>
  <c r="AG12" i="2"/>
  <c r="AJ12" i="2" s="1"/>
  <c r="AG10" i="2"/>
  <c r="AJ10" i="2" s="1"/>
  <c r="AQ10" i="2"/>
  <c r="C6" i="12" s="1"/>
  <c r="AG9" i="2"/>
  <c r="AJ9" i="2" s="1"/>
  <c r="AQ9" i="2"/>
  <c r="C5" i="12" s="1"/>
  <c r="AG8" i="2"/>
  <c r="AJ8" i="2" s="1"/>
  <c r="AQ8" i="2"/>
  <c r="C4" i="12" s="1"/>
  <c r="AG7" i="2"/>
  <c r="AJ7" i="2" s="1"/>
  <c r="AQ7" i="2"/>
  <c r="C3" i="12" s="1"/>
  <c r="AQ20" i="2"/>
  <c r="C16" i="12" s="1"/>
  <c r="AQ36" i="2"/>
  <c r="C32" i="12" s="1"/>
  <c r="AQ54" i="2"/>
  <c r="C50" i="12" s="1"/>
  <c r="AQ70" i="2"/>
  <c r="C66" i="12" s="1"/>
  <c r="AQ11" i="2"/>
  <c r="C7" i="12" s="1"/>
  <c r="AQ27" i="2"/>
  <c r="C23" i="12" s="1"/>
  <c r="AQ43" i="2"/>
  <c r="C39" i="12" s="1"/>
  <c r="AQ61" i="2"/>
  <c r="C57" i="12" s="1"/>
  <c r="AQ77" i="2"/>
  <c r="C73" i="12" s="1"/>
  <c r="AG18" i="2"/>
  <c r="AJ18" i="2" s="1"/>
  <c r="AG26" i="2"/>
  <c r="AJ26" i="2" s="1"/>
  <c r="AG34" i="2"/>
  <c r="AJ34" i="2" s="1"/>
  <c r="AI34" i="2" s="1"/>
  <c r="AG42" i="2"/>
  <c r="AJ42" i="2" s="1"/>
  <c r="AI42" i="2" s="1"/>
  <c r="AG52" i="2"/>
  <c r="AJ52" i="2" s="1"/>
  <c r="AG60" i="2"/>
  <c r="AJ60" i="2" s="1"/>
  <c r="AG68" i="2"/>
  <c r="AJ68" i="2" s="1"/>
  <c r="AG76" i="2"/>
  <c r="AJ76" i="2" s="1"/>
  <c r="BI88" i="2" l="1"/>
  <c r="BJ88" i="2"/>
  <c r="F74" i="14"/>
  <c r="F64" i="14"/>
  <c r="AI86" i="2"/>
  <c r="P41" i="1"/>
  <c r="L46" i="1"/>
  <c r="F5" i="14"/>
  <c r="F63" i="14"/>
  <c r="F72" i="14"/>
  <c r="F73" i="14"/>
  <c r="F62" i="14"/>
  <c r="L45" i="1"/>
  <c r="P45" i="1" s="1"/>
  <c r="AO3" i="7"/>
  <c r="W34" i="1"/>
  <c r="I2" i="14"/>
  <c r="D2" i="14"/>
  <c r="H2" i="14"/>
  <c r="F8" i="14"/>
  <c r="F6" i="14"/>
  <c r="F39" i="14"/>
  <c r="F14" i="14"/>
  <c r="F34" i="14"/>
  <c r="F36" i="14"/>
  <c r="F26" i="14"/>
  <c r="F38" i="14"/>
  <c r="F24" i="14"/>
  <c r="F9" i="14"/>
  <c r="F16" i="14"/>
  <c r="F4" i="14"/>
  <c r="F29" i="14"/>
  <c r="F13" i="14"/>
  <c r="F28" i="14"/>
  <c r="F19" i="14"/>
  <c r="F23" i="14"/>
  <c r="F3" i="14"/>
  <c r="F18" i="14"/>
  <c r="F33" i="14"/>
  <c r="AJ46" i="2"/>
  <c r="G2" i="14"/>
  <c r="C2" i="14"/>
  <c r="E2" i="14"/>
  <c r="F22" i="14"/>
  <c r="F12" i="14"/>
  <c r="F32" i="14"/>
  <c r="F2" i="14"/>
  <c r="AJ88" i="2"/>
  <c r="H33" i="1" s="1"/>
  <c r="A2" i="11"/>
  <c r="AX10" i="4"/>
  <c r="G2" i="12"/>
  <c r="AZ10" i="4"/>
  <c r="AY19" i="4"/>
  <c r="AY10" i="4"/>
  <c r="AZ24" i="4"/>
  <c r="AW29" i="4"/>
  <c r="AY29" i="4"/>
  <c r="AZ19" i="4"/>
  <c r="AZ29" i="4"/>
  <c r="AY24" i="4"/>
  <c r="AZ27" i="4"/>
  <c r="AZ23" i="4"/>
  <c r="AX24" i="4"/>
  <c r="AW24" i="4"/>
  <c r="AX29" i="4"/>
  <c r="AW17" i="4"/>
  <c r="AY17" i="4"/>
  <c r="AX17" i="4"/>
  <c r="AX27" i="4"/>
  <c r="AZ17" i="4"/>
  <c r="AW14" i="4"/>
  <c r="AW27" i="4"/>
  <c r="AW19" i="4"/>
  <c r="AX19" i="4"/>
  <c r="AZ37" i="4"/>
  <c r="AX14" i="4"/>
  <c r="AY34" i="4"/>
  <c r="AZ14" i="4"/>
  <c r="AW20" i="4"/>
  <c r="B18" i="1"/>
  <c r="AW34" i="4"/>
  <c r="AZ20" i="4"/>
  <c r="AY23" i="4"/>
  <c r="AZ34" i="4"/>
  <c r="AY14" i="4"/>
  <c r="AU7" i="4"/>
  <c r="AX34" i="4"/>
  <c r="AX20" i="4"/>
  <c r="AX23" i="4"/>
  <c r="AY20" i="4"/>
  <c r="AX37" i="4"/>
  <c r="AY37" i="4"/>
  <c r="B2" i="2"/>
  <c r="AE74" i="2"/>
  <c r="AI74" i="2"/>
  <c r="AE79" i="2"/>
  <c r="AI79" i="2"/>
  <c r="AE76" i="2"/>
  <c r="AI76" i="2"/>
  <c r="AE82" i="2"/>
  <c r="AI82" i="2"/>
  <c r="AE84" i="2"/>
  <c r="AI84" i="2"/>
  <c r="AD48" i="2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T94" i="4" s="1"/>
  <c r="AE80" i="2"/>
  <c r="AI80" i="2"/>
  <c r="AE81" i="2"/>
  <c r="AI81" i="2"/>
  <c r="AE83" i="2"/>
  <c r="AI83" i="2"/>
  <c r="AZ39" i="4"/>
  <c r="AY39" i="4"/>
  <c r="AW39" i="4"/>
  <c r="AX39" i="4"/>
  <c r="AY30" i="4"/>
  <c r="AZ30" i="4"/>
  <c r="AX30" i="4"/>
  <c r="AW30" i="4"/>
  <c r="AY33" i="4"/>
  <c r="AW33" i="4"/>
  <c r="AZ33" i="4"/>
  <c r="AX33" i="4"/>
  <c r="AY9" i="4"/>
  <c r="AX9" i="4"/>
  <c r="AZ9" i="4"/>
  <c r="AW9" i="4"/>
  <c r="AX13" i="4"/>
  <c r="AZ13" i="4"/>
  <c r="AW13" i="4"/>
  <c r="AY13" i="4"/>
  <c r="AN3" i="7"/>
  <c r="AE87" i="2"/>
  <c r="AE65" i="2"/>
  <c r="AE67" i="2"/>
  <c r="AE69" i="2"/>
  <c r="AE70" i="2"/>
  <c r="AE73" i="2"/>
  <c r="AE75" i="2"/>
  <c r="AI75" i="2"/>
  <c r="AE77" i="2"/>
  <c r="AI77" i="2"/>
  <c r="AE78" i="2"/>
  <c r="AI78" i="2"/>
  <c r="AI85" i="2"/>
  <c r="AE85" i="2"/>
  <c r="AH6" i="2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X38" i="4"/>
  <c r="AZ38" i="4"/>
  <c r="AY38" i="4"/>
  <c r="AW38" i="4"/>
  <c r="AX28" i="4"/>
  <c r="AY28" i="4"/>
  <c r="AZ28" i="4"/>
  <c r="AW28" i="4"/>
  <c r="AW18" i="4"/>
  <c r="AY18" i="4"/>
  <c r="AX18" i="4"/>
  <c r="AZ18" i="4"/>
  <c r="AZ8" i="4"/>
  <c r="AW8" i="4"/>
  <c r="AX8" i="4"/>
  <c r="AY8" i="4"/>
  <c r="G4" i="12"/>
  <c r="AI6" i="2" l="1"/>
  <c r="AE49" i="2"/>
  <c r="AE51" i="2"/>
  <c r="AE62" i="2"/>
  <c r="AE61" i="2"/>
  <c r="AE54" i="2"/>
  <c r="AE53" i="2"/>
  <c r="AQ3" i="7"/>
  <c r="AT3" i="7" s="1"/>
  <c r="P46" i="1"/>
  <c r="AI46" i="2"/>
  <c r="H32" i="1"/>
  <c r="AC3" i="7" s="1"/>
  <c r="P44" i="1"/>
  <c r="AE72" i="2"/>
  <c r="AE64" i="2"/>
  <c r="AE71" i="2"/>
  <c r="AE66" i="2"/>
  <c r="AE63" i="2"/>
  <c r="AE68" i="2"/>
  <c r="AI26" i="2"/>
  <c r="A22" i="12" s="1"/>
  <c r="AI20" i="2"/>
  <c r="AI30" i="2"/>
  <c r="A26" i="12" s="1"/>
  <c r="AI28" i="2"/>
  <c r="A24" i="12" s="1"/>
  <c r="AI25" i="2"/>
  <c r="A21" i="12" s="1"/>
  <c r="AI22" i="2"/>
  <c r="A18" i="12" s="1"/>
  <c r="AI19" i="2"/>
  <c r="AI23" i="2"/>
  <c r="A19" i="12" s="1"/>
  <c r="AI31" i="2"/>
  <c r="A27" i="12" s="1"/>
  <c r="AI29" i="2"/>
  <c r="A25" i="12" s="1"/>
  <c r="AI27" i="2"/>
  <c r="A23" i="12" s="1"/>
  <c r="AI24" i="2"/>
  <c r="A20" i="12" s="1"/>
  <c r="AI21" i="2"/>
  <c r="A17" i="12" s="1"/>
  <c r="AE59" i="2"/>
  <c r="AE57" i="2"/>
  <c r="AE56" i="2"/>
  <c r="AE52" i="2"/>
  <c r="U124" i="4"/>
  <c r="U126" i="4"/>
  <c r="U130" i="4"/>
  <c r="U121" i="4"/>
  <c r="U123" i="4"/>
  <c r="U125" i="4"/>
  <c r="U127" i="4"/>
  <c r="U129" i="4"/>
  <c r="U131" i="4"/>
  <c r="U133" i="4"/>
  <c r="U122" i="4"/>
  <c r="U128" i="4"/>
  <c r="U132" i="4"/>
  <c r="AE55" i="2"/>
  <c r="AE58" i="2"/>
  <c r="AE60" i="2"/>
  <c r="AI18" i="2"/>
  <c r="A96" i="13" s="1"/>
  <c r="AI17" i="2"/>
  <c r="AI16" i="2"/>
  <c r="AI15" i="2"/>
  <c r="AI14" i="2"/>
  <c r="AI13" i="2"/>
  <c r="AI12" i="2"/>
  <c r="AH45" i="2"/>
  <c r="AH48" i="2" s="1"/>
  <c r="AH49" i="2" s="1"/>
  <c r="AH50" i="2" s="1"/>
  <c r="AH51" i="2" s="1"/>
  <c r="AH52" i="2" s="1"/>
  <c r="AE50" i="2"/>
  <c r="AE48" i="2"/>
  <c r="AI11" i="2"/>
  <c r="AI10" i="2"/>
  <c r="AI9" i="2"/>
  <c r="AI8" i="2"/>
  <c r="AF3" i="7"/>
  <c r="AI7" i="2"/>
  <c r="A167" i="13" s="1"/>
  <c r="AZ7" i="4"/>
  <c r="AZ15" i="4" s="1"/>
  <c r="AW25" i="4"/>
  <c r="AX25" i="4"/>
  <c r="AT7" i="4"/>
  <c r="AT15" i="4" s="1"/>
  <c r="AV7" i="4"/>
  <c r="AV15" i="4" s="1"/>
  <c r="AU25" i="4"/>
  <c r="AT25" i="4"/>
  <c r="AY7" i="4"/>
  <c r="AY15" i="4" s="1"/>
  <c r="AT35" i="4"/>
  <c r="AY25" i="4"/>
  <c r="AV25" i="4"/>
  <c r="AZ25" i="4"/>
  <c r="AS35" i="4"/>
  <c r="AS15" i="4"/>
  <c r="AX7" i="4"/>
  <c r="AX15" i="4" s="1"/>
  <c r="AW7" i="4"/>
  <c r="AW15" i="4" s="1"/>
  <c r="AU35" i="4"/>
  <c r="AZ35" i="4"/>
  <c r="AW35" i="4"/>
  <c r="U134" i="4"/>
  <c r="AU15" i="4"/>
  <c r="AV35" i="4"/>
  <c r="AY35" i="4"/>
  <c r="AX35" i="4"/>
  <c r="A166" i="13" l="1"/>
  <c r="B166" i="13" s="1"/>
  <c r="H34" i="1"/>
  <c r="B167" i="13"/>
  <c r="D167" i="13"/>
  <c r="C167" i="13"/>
  <c r="N52" i="1"/>
  <c r="BF3" i="7" s="1"/>
  <c r="A174" i="13"/>
  <c r="D96" i="13"/>
  <c r="C96" i="13"/>
  <c r="B96" i="13"/>
  <c r="A16" i="12"/>
  <c r="A16" i="13"/>
  <c r="AE3" i="7"/>
  <c r="AI3" i="7"/>
  <c r="AK3" i="7" s="1"/>
  <c r="AR3" i="7"/>
  <c r="A6" i="12"/>
  <c r="A6" i="13"/>
  <c r="A9" i="12"/>
  <c r="A9" i="13"/>
  <c r="A11" i="12"/>
  <c r="A11" i="13"/>
  <c r="A13" i="12"/>
  <c r="A177" i="13"/>
  <c r="A13" i="13"/>
  <c r="A95" i="13"/>
  <c r="A15" i="12"/>
  <c r="A15" i="13"/>
  <c r="A7" i="12"/>
  <c r="A7" i="13"/>
  <c r="A8" i="12"/>
  <c r="A90" i="13"/>
  <c r="A172" i="13"/>
  <c r="A8" i="13"/>
  <c r="A10" i="12"/>
  <c r="A92" i="13"/>
  <c r="A10" i="13"/>
  <c r="A12" i="12"/>
  <c r="A94" i="13"/>
  <c r="A12" i="13"/>
  <c r="A14" i="12"/>
  <c r="A14" i="13"/>
  <c r="AH53" i="2"/>
  <c r="AI52" i="2"/>
  <c r="C166" i="13"/>
  <c r="AI45" i="2"/>
  <c r="A41" i="13" s="1"/>
  <c r="BB15" i="4"/>
  <c r="AI50" i="2"/>
  <c r="A210" i="13" s="1"/>
  <c r="D210" i="13" s="1"/>
  <c r="AI51" i="2"/>
  <c r="A211" i="13" s="1"/>
  <c r="AI48" i="2"/>
  <c r="A44" i="12" s="1"/>
  <c r="AI49" i="2"/>
  <c r="A127" i="13" s="1"/>
  <c r="A3" i="12"/>
  <c r="A3" i="13"/>
  <c r="A85" i="13"/>
  <c r="A4" i="12"/>
  <c r="A4" i="13"/>
  <c r="A2" i="12"/>
  <c r="A84" i="13"/>
  <c r="A2" i="13"/>
  <c r="A5" i="12"/>
  <c r="A5" i="13"/>
  <c r="A209" i="13"/>
  <c r="BB25" i="4"/>
  <c r="G6" i="4"/>
  <c r="AH3" i="7"/>
  <c r="G16" i="4"/>
  <c r="BA55" i="4"/>
  <c r="G46" i="4" s="1"/>
  <c r="BB55" i="4"/>
  <c r="G26" i="4"/>
  <c r="G36" i="4"/>
  <c r="BA65" i="4"/>
  <c r="G56" i="4" s="1"/>
  <c r="BB65" i="4"/>
  <c r="BB35" i="4"/>
  <c r="BB45" i="4"/>
  <c r="D166" i="13" l="1"/>
  <c r="D248" i="13"/>
  <c r="B248" i="13"/>
  <c r="C248" i="13"/>
  <c r="A126" i="13"/>
  <c r="C126" i="13" s="1"/>
  <c r="AC56" i="4"/>
  <c r="AG56" i="4"/>
  <c r="AK56" i="4"/>
  <c r="AC36" i="4"/>
  <c r="AG36" i="4"/>
  <c r="AK36" i="4"/>
  <c r="BC36" i="4"/>
  <c r="BC16" i="4"/>
  <c r="AC16" i="4"/>
  <c r="AG16" i="4"/>
  <c r="AK16" i="4"/>
  <c r="BC26" i="4"/>
  <c r="AC26" i="4"/>
  <c r="AG26" i="4"/>
  <c r="AK26" i="4"/>
  <c r="B16" i="13"/>
  <c r="C16" i="13"/>
  <c r="D16" i="13"/>
  <c r="B174" i="13"/>
  <c r="D174" i="13"/>
  <c r="C174" i="13"/>
  <c r="D256" i="13"/>
  <c r="C256" i="13"/>
  <c r="B256" i="13"/>
  <c r="U99" i="4"/>
  <c r="A130" i="13"/>
  <c r="B14" i="13"/>
  <c r="D14" i="13"/>
  <c r="C14" i="13"/>
  <c r="C12" i="13"/>
  <c r="D12" i="13"/>
  <c r="B12" i="13"/>
  <c r="C92" i="13"/>
  <c r="D92" i="13"/>
  <c r="B92" i="13"/>
  <c r="C8" i="13"/>
  <c r="B8" i="13"/>
  <c r="D8" i="13"/>
  <c r="B254" i="13"/>
  <c r="D254" i="13"/>
  <c r="C254" i="13"/>
  <c r="D13" i="13"/>
  <c r="B13" i="13"/>
  <c r="C13" i="13"/>
  <c r="B259" i="13"/>
  <c r="C259" i="13"/>
  <c r="D259" i="13"/>
  <c r="B11" i="13"/>
  <c r="C11" i="13"/>
  <c r="D11" i="13"/>
  <c r="B9" i="13"/>
  <c r="C9" i="13"/>
  <c r="D9" i="13"/>
  <c r="D6" i="13"/>
  <c r="B6" i="13"/>
  <c r="C6" i="13"/>
  <c r="B94" i="13"/>
  <c r="C94" i="13"/>
  <c r="D94" i="13"/>
  <c r="D10" i="13"/>
  <c r="B10" i="13"/>
  <c r="C10" i="13"/>
  <c r="B172" i="13"/>
  <c r="C172" i="13"/>
  <c r="D172" i="13"/>
  <c r="B90" i="13"/>
  <c r="C90" i="13"/>
  <c r="D90" i="13"/>
  <c r="B7" i="13"/>
  <c r="C7" i="13"/>
  <c r="D7" i="13"/>
  <c r="B15" i="13"/>
  <c r="C15" i="13"/>
  <c r="D15" i="13"/>
  <c r="B95" i="13"/>
  <c r="C95" i="13"/>
  <c r="D95" i="13"/>
  <c r="B177" i="13"/>
  <c r="C177" i="13"/>
  <c r="D177" i="13"/>
  <c r="U97" i="4"/>
  <c r="U98" i="4"/>
  <c r="U95" i="4"/>
  <c r="U96" i="4"/>
  <c r="A48" i="12"/>
  <c r="A48" i="13"/>
  <c r="A41" i="12"/>
  <c r="A129" i="13"/>
  <c r="C129" i="13" s="1"/>
  <c r="AH54" i="2"/>
  <c r="AI53" i="2"/>
  <c r="U100" i="4" s="1"/>
  <c r="A123" i="13"/>
  <c r="C123" i="13" s="1"/>
  <c r="A47" i="13"/>
  <c r="D47" i="13" s="1"/>
  <c r="A45" i="12"/>
  <c r="A47" i="12"/>
  <c r="A46" i="12"/>
  <c r="A44" i="13"/>
  <c r="C44" i="13" s="1"/>
  <c r="A45" i="13"/>
  <c r="B45" i="13" s="1"/>
  <c r="A46" i="13"/>
  <c r="D46" i="13" s="1"/>
  <c r="B210" i="13"/>
  <c r="C210" i="13"/>
  <c r="C84" i="13"/>
  <c r="D84" i="13"/>
  <c r="B84" i="13"/>
  <c r="C3" i="13"/>
  <c r="B3" i="13"/>
  <c r="D3" i="13"/>
  <c r="C5" i="13"/>
  <c r="B5" i="13"/>
  <c r="D5" i="13"/>
  <c r="D2" i="13"/>
  <c r="B2" i="13"/>
  <c r="C2" i="13"/>
  <c r="B41" i="13"/>
  <c r="D41" i="13"/>
  <c r="C41" i="13"/>
  <c r="B4" i="13"/>
  <c r="C4" i="13"/>
  <c r="D4" i="13"/>
  <c r="B85" i="13"/>
  <c r="D85" i="13"/>
  <c r="C85" i="13"/>
  <c r="B126" i="13"/>
  <c r="D126" i="13"/>
  <c r="B209" i="13"/>
  <c r="D209" i="13"/>
  <c r="C209" i="13"/>
  <c r="C127" i="13"/>
  <c r="B127" i="13"/>
  <c r="D127" i="13"/>
  <c r="B211" i="13"/>
  <c r="D211" i="13"/>
  <c r="C211" i="13"/>
  <c r="BC46" i="4"/>
  <c r="BC56" i="4"/>
  <c r="D45" i="13" l="1"/>
  <c r="B44" i="13"/>
  <c r="B130" i="13"/>
  <c r="C130" i="13"/>
  <c r="D130" i="13"/>
  <c r="C47" i="13"/>
  <c r="C45" i="13"/>
  <c r="B123" i="13"/>
  <c r="A49" i="12"/>
  <c r="A49" i="13"/>
  <c r="D48" i="13"/>
  <c r="B48" i="13"/>
  <c r="C48" i="13"/>
  <c r="B47" i="13"/>
  <c r="D129" i="13"/>
  <c r="B129" i="13"/>
  <c r="AH55" i="2"/>
  <c r="AI54" i="2"/>
  <c r="B46" i="13"/>
  <c r="D123" i="13"/>
  <c r="C46" i="13"/>
  <c r="D44" i="13"/>
  <c r="N57" i="1"/>
  <c r="BA3" i="7"/>
  <c r="G32" i="12"/>
  <c r="G8" i="12"/>
  <c r="G39" i="12"/>
  <c r="G37" i="12"/>
  <c r="G7" i="12"/>
  <c r="U101" i="4" l="1"/>
  <c r="A214" i="13"/>
  <c r="A132" i="13"/>
  <c r="A50" i="12"/>
  <c r="A50" i="13"/>
  <c r="B49" i="13"/>
  <c r="C49" i="13"/>
  <c r="D49" i="13"/>
  <c r="AH56" i="2"/>
  <c r="AI55" i="2"/>
  <c r="P12" i="4"/>
  <c r="G20" i="12"/>
  <c r="G12" i="12"/>
  <c r="G33" i="12"/>
  <c r="G5" i="12"/>
  <c r="G9" i="12"/>
  <c r="G13" i="12"/>
  <c r="G17" i="12"/>
  <c r="G26" i="12"/>
  <c r="G34" i="12"/>
  <c r="G10" i="12"/>
  <c r="G23" i="12"/>
  <c r="G27" i="12"/>
  <c r="G31" i="12"/>
  <c r="G15" i="12"/>
  <c r="G40" i="12"/>
  <c r="G16" i="12"/>
  <c r="G21" i="12"/>
  <c r="G25" i="12"/>
  <c r="G29" i="12"/>
  <c r="G22" i="12"/>
  <c r="G30" i="12"/>
  <c r="G38" i="12"/>
  <c r="G6" i="12"/>
  <c r="G14" i="12"/>
  <c r="G18" i="12"/>
  <c r="G35" i="12"/>
  <c r="G11" i="12"/>
  <c r="G19" i="12"/>
  <c r="G24" i="12"/>
  <c r="G28" i="12"/>
  <c r="G36" i="12"/>
  <c r="G41" i="12"/>
  <c r="C296" i="13" l="1"/>
  <c r="D296" i="13"/>
  <c r="B296" i="13"/>
  <c r="C214" i="13"/>
  <c r="B214" i="13"/>
  <c r="D214" i="13"/>
  <c r="U102" i="4"/>
  <c r="A133" i="13"/>
  <c r="B132" i="13"/>
  <c r="C132" i="13"/>
  <c r="D132" i="13"/>
  <c r="B50" i="13"/>
  <c r="C50" i="13"/>
  <c r="D50" i="13"/>
  <c r="A51" i="12"/>
  <c r="A51" i="13"/>
  <c r="AH57" i="2"/>
  <c r="AI56" i="2"/>
  <c r="G45" i="12"/>
  <c r="G44" i="12"/>
  <c r="G73" i="12"/>
  <c r="G79" i="12"/>
  <c r="G77" i="12"/>
  <c r="G78" i="12"/>
  <c r="G65" i="12"/>
  <c r="U103" i="4" l="1"/>
  <c r="A134" i="13"/>
  <c r="C133" i="13"/>
  <c r="B133" i="13"/>
  <c r="D133" i="13"/>
  <c r="A52" i="12"/>
  <c r="A52" i="13"/>
  <c r="C51" i="13"/>
  <c r="B51" i="13"/>
  <c r="D51" i="13"/>
  <c r="AH58" i="2"/>
  <c r="AI57" i="2"/>
  <c r="G51" i="12"/>
  <c r="G67" i="12"/>
  <c r="G75" i="12"/>
  <c r="G48" i="12"/>
  <c r="G56" i="12"/>
  <c r="G60" i="12"/>
  <c r="G64" i="12"/>
  <c r="G68" i="12"/>
  <c r="G72" i="12"/>
  <c r="G76" i="12"/>
  <c r="G80" i="12"/>
  <c r="G46" i="12"/>
  <c r="G49" i="12"/>
  <c r="G57" i="12"/>
  <c r="G61" i="12"/>
  <c r="G69" i="12"/>
  <c r="G81" i="12"/>
  <c r="G50" i="12"/>
  <c r="G58" i="12"/>
  <c r="G66" i="12"/>
  <c r="G70" i="12"/>
  <c r="G74" i="12"/>
  <c r="G82" i="12"/>
  <c r="G47" i="12"/>
  <c r="G55" i="12"/>
  <c r="G59" i="12"/>
  <c r="G63" i="12"/>
  <c r="G71" i="12"/>
  <c r="G52" i="12"/>
  <c r="G53" i="12"/>
  <c r="G83" i="12"/>
  <c r="G54" i="12"/>
  <c r="G62" i="12"/>
  <c r="U104" i="4" l="1"/>
  <c r="A135" i="13"/>
  <c r="D134" i="13"/>
  <c r="B134" i="13"/>
  <c r="C134" i="13"/>
  <c r="D52" i="13"/>
  <c r="B52" i="13"/>
  <c r="C52" i="13"/>
  <c r="A53" i="12"/>
  <c r="A53" i="13"/>
  <c r="AH59" i="2"/>
  <c r="AI58" i="2"/>
  <c r="C135" i="13" l="1"/>
  <c r="D135" i="13"/>
  <c r="B135" i="13"/>
  <c r="U105" i="4"/>
  <c r="A218" i="13"/>
  <c r="A136" i="13"/>
  <c r="A54" i="12"/>
  <c r="A54" i="13"/>
  <c r="B53" i="13"/>
  <c r="C53" i="13"/>
  <c r="D53" i="13"/>
  <c r="AH60" i="2"/>
  <c r="AI59" i="2"/>
  <c r="U106" i="4" l="1"/>
  <c r="A137" i="13"/>
  <c r="C218" i="13"/>
  <c r="B218" i="13"/>
  <c r="D218" i="13"/>
  <c r="B136" i="13"/>
  <c r="C136" i="13"/>
  <c r="D136" i="13"/>
  <c r="B54" i="13"/>
  <c r="C54" i="13"/>
  <c r="D54" i="13"/>
  <c r="A55" i="12"/>
  <c r="A55" i="13"/>
  <c r="AH61" i="2"/>
  <c r="AI60" i="2"/>
  <c r="D137" i="13" l="1"/>
  <c r="C137" i="13"/>
  <c r="B137" i="13"/>
  <c r="U107" i="4"/>
  <c r="A220" i="13"/>
  <c r="A138" i="13"/>
  <c r="A56" i="12"/>
  <c r="A56" i="13"/>
  <c r="C55" i="13"/>
  <c r="B55" i="13"/>
  <c r="D55" i="13"/>
  <c r="AH62" i="2"/>
  <c r="AI61" i="2"/>
  <c r="U108" i="4" l="1"/>
  <c r="A139" i="13"/>
  <c r="B302" i="13"/>
  <c r="C302" i="13"/>
  <c r="D302" i="13"/>
  <c r="B220" i="13"/>
  <c r="C220" i="13"/>
  <c r="D220" i="13"/>
  <c r="D138" i="13"/>
  <c r="B138" i="13"/>
  <c r="C138" i="13"/>
  <c r="D56" i="13"/>
  <c r="B56" i="13"/>
  <c r="C56" i="13"/>
  <c r="A57" i="12"/>
  <c r="A57" i="13"/>
  <c r="AH63" i="2"/>
  <c r="AI62" i="2"/>
  <c r="U109" i="4" s="1"/>
  <c r="C139" i="13" l="1"/>
  <c r="D139" i="13"/>
  <c r="B139" i="13"/>
  <c r="A58" i="12"/>
  <c r="A58" i="13"/>
  <c r="B57" i="13"/>
  <c r="C57" i="13"/>
  <c r="D57" i="13"/>
  <c r="AH64" i="2"/>
  <c r="AI63" i="2"/>
  <c r="U110" i="4" s="1"/>
  <c r="B58" i="13" l="1"/>
  <c r="C58" i="13"/>
  <c r="D58" i="13"/>
  <c r="A59" i="12"/>
  <c r="A59" i="13"/>
  <c r="AH65" i="2"/>
  <c r="AI64" i="2"/>
  <c r="U111" i="4" s="1"/>
  <c r="A60" i="12" l="1"/>
  <c r="A60" i="13"/>
  <c r="C59" i="13"/>
  <c r="B59" i="13"/>
  <c r="D59" i="13"/>
  <c r="AH66" i="2"/>
  <c r="AI65" i="2"/>
  <c r="U112" i="4" s="1"/>
  <c r="D60" i="13" l="1"/>
  <c r="B60" i="13"/>
  <c r="C60" i="13"/>
  <c r="A61" i="12"/>
  <c r="A61" i="13"/>
  <c r="AH67" i="2"/>
  <c r="AI66" i="2"/>
  <c r="U113" i="4" s="1"/>
  <c r="A62" i="12" l="1"/>
  <c r="A62" i="13"/>
  <c r="B61" i="13"/>
  <c r="C61" i="13"/>
  <c r="D61" i="13"/>
  <c r="AH68" i="2"/>
  <c r="AI67" i="2"/>
  <c r="U114" i="4" s="1"/>
  <c r="B62" i="13" l="1"/>
  <c r="C62" i="13"/>
  <c r="D62" i="13"/>
  <c r="A63" i="12"/>
  <c r="A63" i="13"/>
  <c r="AH69" i="2"/>
  <c r="AI68" i="2"/>
  <c r="U115" i="4" s="1"/>
  <c r="A64" i="12" l="1"/>
  <c r="A64" i="13"/>
  <c r="C63" i="13"/>
  <c r="B63" i="13"/>
  <c r="D63" i="13"/>
  <c r="AH70" i="2"/>
  <c r="AI69" i="2"/>
  <c r="U116" i="4" s="1"/>
  <c r="D64" i="13" l="1"/>
  <c r="B64" i="13"/>
  <c r="C64" i="13"/>
  <c r="A65" i="12"/>
  <c r="A65" i="13"/>
  <c r="AH71" i="2"/>
  <c r="AI70" i="2"/>
  <c r="U117" i="4" s="1"/>
  <c r="A66" i="12" l="1"/>
  <c r="A66" i="13"/>
  <c r="B65" i="13"/>
  <c r="C65" i="13"/>
  <c r="D65" i="13"/>
  <c r="AH72" i="2"/>
  <c r="AI71" i="2"/>
  <c r="U118" i="4" s="1"/>
  <c r="B66" i="13" l="1"/>
  <c r="C66" i="13"/>
  <c r="D66" i="13"/>
  <c r="A67" i="12"/>
  <c r="A67" i="13"/>
  <c r="AH73" i="2"/>
  <c r="AI72" i="2"/>
  <c r="U119" i="4" s="1"/>
  <c r="A68" i="12" l="1"/>
  <c r="A68" i="13"/>
  <c r="C67" i="13"/>
  <c r="B67" i="13"/>
  <c r="D67" i="13"/>
  <c r="AH74" i="2"/>
  <c r="AH75" i="2" s="1"/>
  <c r="AH76" i="2" s="1"/>
  <c r="AH77" i="2" s="1"/>
  <c r="AH78" i="2" s="1"/>
  <c r="AH79" i="2" s="1"/>
  <c r="AH80" i="2" s="1"/>
  <c r="AH81" i="2" s="1"/>
  <c r="AH82" i="2" s="1"/>
  <c r="AH83" i="2" s="1"/>
  <c r="AH84" i="2" s="1"/>
  <c r="AH85" i="2" s="1"/>
  <c r="AH86" i="2" s="1"/>
  <c r="AH87" i="2" s="1"/>
  <c r="AI73" i="2"/>
  <c r="U120" i="4" s="1"/>
  <c r="D68" i="13" l="1"/>
  <c r="B68" i="13"/>
  <c r="C68" i="13"/>
  <c r="A69" i="12"/>
  <c r="A69" i="13"/>
  <c r="AI87" i="2"/>
  <c r="Q6" i="4"/>
  <c r="T7" i="4" l="1"/>
  <c r="R50" i="4"/>
  <c r="R52" i="4"/>
  <c r="R54" i="4"/>
  <c r="R56" i="4"/>
  <c r="R58" i="4"/>
  <c r="R60" i="4"/>
  <c r="R62" i="4"/>
  <c r="R64" i="4"/>
  <c r="R66" i="4"/>
  <c r="R68" i="4"/>
  <c r="R70" i="4"/>
  <c r="R72" i="4"/>
  <c r="R74" i="4"/>
  <c r="R76" i="4"/>
  <c r="R78" i="4"/>
  <c r="R80" i="4"/>
  <c r="R82" i="4"/>
  <c r="R84" i="4"/>
  <c r="R86" i="4"/>
  <c r="R88" i="4"/>
  <c r="R90" i="4"/>
  <c r="R92" i="4"/>
  <c r="S50" i="4"/>
  <c r="S52" i="4"/>
  <c r="S54" i="4"/>
  <c r="S56" i="4"/>
  <c r="S58" i="4"/>
  <c r="S60" i="4"/>
  <c r="S62" i="4"/>
  <c r="S64" i="4"/>
  <c r="S66" i="4"/>
  <c r="S68" i="4"/>
  <c r="S70" i="4"/>
  <c r="S72" i="4"/>
  <c r="S74" i="4"/>
  <c r="S76" i="4"/>
  <c r="S78" i="4"/>
  <c r="S80" i="4"/>
  <c r="S82" i="4"/>
  <c r="S84" i="4"/>
  <c r="S86" i="4"/>
  <c r="S88" i="4"/>
  <c r="S90" i="4"/>
  <c r="S92" i="4"/>
  <c r="T50" i="4"/>
  <c r="U50" i="4" s="1"/>
  <c r="T54" i="4"/>
  <c r="U54" i="4" s="1"/>
  <c r="T56" i="4"/>
  <c r="U56" i="4" s="1"/>
  <c r="T58" i="4"/>
  <c r="U58" i="4" s="1"/>
  <c r="T62" i="4"/>
  <c r="U62" i="4" s="1"/>
  <c r="T64" i="4"/>
  <c r="U64" i="4" s="1"/>
  <c r="T68" i="4"/>
  <c r="U68" i="4" s="1"/>
  <c r="T70" i="4"/>
  <c r="U70" i="4" s="1"/>
  <c r="T74" i="4"/>
  <c r="U74" i="4" s="1"/>
  <c r="T78" i="4"/>
  <c r="U78" i="4" s="1"/>
  <c r="T82" i="4"/>
  <c r="U82" i="4" s="1"/>
  <c r="T84" i="4"/>
  <c r="U84" i="4" s="1"/>
  <c r="T88" i="4"/>
  <c r="U88" i="4" s="1"/>
  <c r="T92" i="4"/>
  <c r="U92" i="4" s="1"/>
  <c r="T52" i="4"/>
  <c r="U52" i="4" s="1"/>
  <c r="T60" i="4"/>
  <c r="U60" i="4" s="1"/>
  <c r="T66" i="4"/>
  <c r="U66" i="4" s="1"/>
  <c r="T72" i="4"/>
  <c r="U72" i="4" s="1"/>
  <c r="T76" i="4"/>
  <c r="U76" i="4" s="1"/>
  <c r="T80" i="4"/>
  <c r="U80" i="4" s="1"/>
  <c r="T86" i="4"/>
  <c r="U86" i="4" s="1"/>
  <c r="T90" i="4"/>
  <c r="U90" i="4" s="1"/>
  <c r="S49" i="4"/>
  <c r="S51" i="4"/>
  <c r="S53" i="4"/>
  <c r="S55" i="4"/>
  <c r="S57" i="4"/>
  <c r="S59" i="4"/>
  <c r="S61" i="4"/>
  <c r="S63" i="4"/>
  <c r="S65" i="4"/>
  <c r="S67" i="4"/>
  <c r="S69" i="4"/>
  <c r="S71" i="4"/>
  <c r="S73" i="4"/>
  <c r="S75" i="4"/>
  <c r="S77" i="4"/>
  <c r="S79" i="4"/>
  <c r="S81" i="4"/>
  <c r="S83" i="4"/>
  <c r="S85" i="4"/>
  <c r="S87" i="4"/>
  <c r="S89" i="4"/>
  <c r="S91" i="4"/>
  <c r="T49" i="4"/>
  <c r="U49" i="4" s="1"/>
  <c r="T53" i="4"/>
  <c r="U53" i="4" s="1"/>
  <c r="T55" i="4"/>
  <c r="U55" i="4" s="1"/>
  <c r="T59" i="4"/>
  <c r="U59" i="4" s="1"/>
  <c r="T63" i="4"/>
  <c r="U63" i="4" s="1"/>
  <c r="T67" i="4"/>
  <c r="U67" i="4" s="1"/>
  <c r="T71" i="4"/>
  <c r="U71" i="4" s="1"/>
  <c r="T73" i="4"/>
  <c r="U73" i="4" s="1"/>
  <c r="T77" i="4"/>
  <c r="U77" i="4" s="1"/>
  <c r="T81" i="4"/>
  <c r="U81" i="4" s="1"/>
  <c r="T85" i="4"/>
  <c r="U85" i="4" s="1"/>
  <c r="T89" i="4"/>
  <c r="U89" i="4" s="1"/>
  <c r="T51" i="4"/>
  <c r="U51" i="4" s="1"/>
  <c r="T57" i="4"/>
  <c r="U57" i="4" s="1"/>
  <c r="T61" i="4"/>
  <c r="U61" i="4" s="1"/>
  <c r="Z61" i="4" s="1"/>
  <c r="T65" i="4"/>
  <c r="U65" i="4" s="1"/>
  <c r="T69" i="4"/>
  <c r="U69" i="4" s="1"/>
  <c r="T75" i="4"/>
  <c r="U75" i="4" s="1"/>
  <c r="T79" i="4"/>
  <c r="U79" i="4" s="1"/>
  <c r="T83" i="4"/>
  <c r="U83" i="4" s="1"/>
  <c r="T87" i="4"/>
  <c r="U87" i="4" s="1"/>
  <c r="T91" i="4"/>
  <c r="U91" i="4" s="1"/>
  <c r="R69" i="4"/>
  <c r="R81" i="4"/>
  <c r="R61" i="4"/>
  <c r="R87" i="4"/>
  <c r="R77" i="4"/>
  <c r="R55" i="4"/>
  <c r="R63" i="4"/>
  <c r="R71" i="4"/>
  <c r="R83" i="4"/>
  <c r="R89" i="4"/>
  <c r="R49" i="4"/>
  <c r="R57" i="4"/>
  <c r="R65" i="4"/>
  <c r="R73" i="4"/>
  <c r="R79" i="4"/>
  <c r="R53" i="4"/>
  <c r="R85" i="4"/>
  <c r="R51" i="4"/>
  <c r="R59" i="4"/>
  <c r="R67" i="4"/>
  <c r="R75" i="4"/>
  <c r="R91" i="4"/>
  <c r="B69" i="13"/>
  <c r="C69" i="13"/>
  <c r="D69" i="13"/>
  <c r="A83" i="12"/>
  <c r="A83" i="13"/>
  <c r="A165" i="13"/>
  <c r="X27" i="4"/>
  <c r="X29" i="4"/>
  <c r="X31" i="4"/>
  <c r="X33" i="4"/>
  <c r="X35" i="4"/>
  <c r="R123" i="4" s="1"/>
  <c r="W27" i="4"/>
  <c r="T26" i="4"/>
  <c r="T28" i="4"/>
  <c r="T30" i="4"/>
  <c r="T32" i="4"/>
  <c r="T34" i="4"/>
  <c r="T36" i="4"/>
  <c r="R27" i="4"/>
  <c r="S27" i="4" s="1"/>
  <c r="R29" i="4"/>
  <c r="S29" i="4" s="1"/>
  <c r="R31" i="4"/>
  <c r="S31" i="4" s="1"/>
  <c r="R33" i="4"/>
  <c r="S33" i="4" s="1"/>
  <c r="R35" i="4"/>
  <c r="S35" i="4" s="1"/>
  <c r="W37" i="4"/>
  <c r="W39" i="4"/>
  <c r="W41" i="4"/>
  <c r="W43" i="4"/>
  <c r="W45" i="4"/>
  <c r="W47" i="4"/>
  <c r="W49" i="4"/>
  <c r="W52" i="4"/>
  <c r="W54" i="4"/>
  <c r="W56" i="4"/>
  <c r="W58" i="4"/>
  <c r="W61" i="4"/>
  <c r="W63" i="4"/>
  <c r="W65" i="4"/>
  <c r="W67" i="4"/>
  <c r="W30" i="4"/>
  <c r="W34" i="4"/>
  <c r="R39" i="4"/>
  <c r="S39" i="4" s="1"/>
  <c r="R43" i="4"/>
  <c r="S43" i="4" s="1"/>
  <c r="R47" i="4"/>
  <c r="S47" i="4" s="1"/>
  <c r="X26" i="4"/>
  <c r="X28" i="4"/>
  <c r="X30" i="4"/>
  <c r="X32" i="4"/>
  <c r="X34" i="4"/>
  <c r="R122" i="4" s="1"/>
  <c r="X36" i="4"/>
  <c r="R124" i="4" s="1"/>
  <c r="W26" i="4"/>
  <c r="W28" i="4"/>
  <c r="T27" i="4"/>
  <c r="T29" i="4"/>
  <c r="T31" i="4"/>
  <c r="T33" i="4"/>
  <c r="T35" i="4"/>
  <c r="T37" i="4"/>
  <c r="R26" i="4"/>
  <c r="S26" i="4" s="1"/>
  <c r="R28" i="4"/>
  <c r="S28" i="4" s="1"/>
  <c r="R30" i="4"/>
  <c r="S30" i="4" s="1"/>
  <c r="R32" i="4"/>
  <c r="S32" i="4" s="1"/>
  <c r="R34" i="4"/>
  <c r="S34" i="4" s="1"/>
  <c r="R36" i="4"/>
  <c r="S36" i="4" s="1"/>
  <c r="W38" i="4"/>
  <c r="W40" i="4"/>
  <c r="W42" i="4"/>
  <c r="W44" i="4"/>
  <c r="W46" i="4"/>
  <c r="W48" i="4"/>
  <c r="W51" i="4"/>
  <c r="W53" i="4"/>
  <c r="W55" i="4"/>
  <c r="W57" i="4"/>
  <c r="W59" i="4"/>
  <c r="W62" i="4"/>
  <c r="W64" i="4"/>
  <c r="W66" i="4"/>
  <c r="W68" i="4"/>
  <c r="W32" i="4"/>
  <c r="W36" i="4"/>
  <c r="R41" i="4"/>
  <c r="S41" i="4" s="1"/>
  <c r="R45" i="4"/>
  <c r="S45" i="4" s="1"/>
  <c r="R37" i="4"/>
  <c r="S37" i="4" s="1"/>
  <c r="T39" i="4"/>
  <c r="U39" i="4" s="1"/>
  <c r="T41" i="4"/>
  <c r="U41" i="4" s="1"/>
  <c r="T43" i="4"/>
  <c r="U43" i="4" s="1"/>
  <c r="T45" i="4"/>
  <c r="U45" i="4" s="1"/>
  <c r="T47" i="4"/>
  <c r="U47" i="4" s="1"/>
  <c r="T38" i="4"/>
  <c r="T42" i="4"/>
  <c r="T46" i="4"/>
  <c r="W75" i="4"/>
  <c r="W79" i="4"/>
  <c r="W82" i="4"/>
  <c r="W84" i="4"/>
  <c r="W86" i="4"/>
  <c r="W88" i="4"/>
  <c r="W90" i="4"/>
  <c r="W92" i="4"/>
  <c r="W29" i="4"/>
  <c r="W33" i="4"/>
  <c r="R38" i="4"/>
  <c r="S38" i="4" s="1"/>
  <c r="R42" i="4"/>
  <c r="S42" i="4" s="1"/>
  <c r="R46" i="4"/>
  <c r="S46" i="4" s="1"/>
  <c r="W70" i="4"/>
  <c r="X37" i="4"/>
  <c r="R125" i="4" s="1"/>
  <c r="X39" i="4"/>
  <c r="R127" i="4" s="1"/>
  <c r="X41" i="4"/>
  <c r="R129" i="4" s="1"/>
  <c r="X43" i="4"/>
  <c r="R131" i="4" s="1"/>
  <c r="X45" i="4"/>
  <c r="R133" i="4" s="1"/>
  <c r="X47" i="4"/>
  <c r="X49" i="4"/>
  <c r="X52" i="4"/>
  <c r="X54" i="4"/>
  <c r="X56" i="4"/>
  <c r="X58" i="4"/>
  <c r="X61" i="4"/>
  <c r="X63" i="4"/>
  <c r="X65" i="4"/>
  <c r="X67" i="4"/>
  <c r="X69" i="4"/>
  <c r="X71" i="4"/>
  <c r="X73" i="4"/>
  <c r="X75" i="4"/>
  <c r="X77" i="4"/>
  <c r="X79" i="4"/>
  <c r="W72" i="4"/>
  <c r="W76" i="4"/>
  <c r="W80" i="4"/>
  <c r="X82" i="4"/>
  <c r="X84" i="4"/>
  <c r="X86" i="4"/>
  <c r="X88" i="4"/>
  <c r="X90" i="4"/>
  <c r="X92" i="4"/>
  <c r="W8" i="4"/>
  <c r="X9" i="4"/>
  <c r="T9" i="4"/>
  <c r="W11" i="4"/>
  <c r="T10" i="4"/>
  <c r="R10" i="4"/>
  <c r="S10" i="4" s="1"/>
  <c r="R7" i="4"/>
  <c r="T40" i="4"/>
  <c r="T44" i="4"/>
  <c r="T48" i="4"/>
  <c r="W73" i="4"/>
  <c r="W77" i="4"/>
  <c r="W81" i="4"/>
  <c r="W83" i="4"/>
  <c r="W85" i="4"/>
  <c r="W87" i="4"/>
  <c r="W89" i="4"/>
  <c r="W91" i="4"/>
  <c r="W31" i="4"/>
  <c r="W35" i="4"/>
  <c r="R40" i="4"/>
  <c r="S40" i="4" s="1"/>
  <c r="R44" i="4"/>
  <c r="S44" i="4" s="1"/>
  <c r="R48" i="4"/>
  <c r="S48" i="4" s="1"/>
  <c r="W69" i="4"/>
  <c r="W71" i="4"/>
  <c r="X38" i="4"/>
  <c r="R126" i="4" s="1"/>
  <c r="X40" i="4"/>
  <c r="R128" i="4" s="1"/>
  <c r="X42" i="4"/>
  <c r="R130" i="4" s="1"/>
  <c r="X44" i="4"/>
  <c r="R132" i="4" s="1"/>
  <c r="X46" i="4"/>
  <c r="X48" i="4"/>
  <c r="X51" i="4"/>
  <c r="R134" i="4" s="1"/>
  <c r="X53" i="4"/>
  <c r="X55" i="4"/>
  <c r="X57" i="4"/>
  <c r="X59" i="4"/>
  <c r="X62" i="4"/>
  <c r="X64" i="4"/>
  <c r="X66" i="4"/>
  <c r="X68" i="4"/>
  <c r="X70" i="4"/>
  <c r="X72" i="4"/>
  <c r="X74" i="4"/>
  <c r="X76" i="4"/>
  <c r="X78" i="4"/>
  <c r="X80" i="4"/>
  <c r="W74" i="4"/>
  <c r="W78" i="4"/>
  <c r="X81" i="4"/>
  <c r="X83" i="4"/>
  <c r="X85" i="4"/>
  <c r="X87" i="4"/>
  <c r="X89" i="4"/>
  <c r="X91" i="4"/>
  <c r="R11" i="4"/>
  <c r="S11" i="4" s="1"/>
  <c r="W7" i="4"/>
  <c r="T8" i="4"/>
  <c r="X10" i="4"/>
  <c r="R8" i="4"/>
  <c r="S8" i="4" s="1"/>
  <c r="W9" i="4"/>
  <c r="X7" i="4"/>
  <c r="W10" i="4"/>
  <c r="X8" i="4"/>
  <c r="R9" i="4"/>
  <c r="S9" i="4" s="1"/>
  <c r="R25" i="4"/>
  <c r="S25" i="4" s="1"/>
  <c r="T24" i="4"/>
  <c r="X23" i="4"/>
  <c r="W22" i="4"/>
  <c r="R21" i="4"/>
  <c r="S21" i="4" s="1"/>
  <c r="W20" i="4"/>
  <c r="R19" i="4"/>
  <c r="S19" i="4" s="1"/>
  <c r="W18" i="4"/>
  <c r="T17" i="4"/>
  <c r="X14" i="4"/>
  <c r="W12" i="4"/>
  <c r="X12" i="4"/>
  <c r="W15" i="4"/>
  <c r="R13" i="4"/>
  <c r="S13" i="4" s="1"/>
  <c r="R14" i="4"/>
  <c r="S14" i="4" s="1"/>
  <c r="T25" i="4"/>
  <c r="W24" i="4"/>
  <c r="R23" i="4"/>
  <c r="S23" i="4" s="1"/>
  <c r="X22" i="4"/>
  <c r="T21" i="4"/>
  <c r="T20" i="4"/>
  <c r="X19" i="4"/>
  <c r="X18" i="4"/>
  <c r="W17" i="4"/>
  <c r="T11" i="4"/>
  <c r="X24" i="4"/>
  <c r="T22" i="4"/>
  <c r="R20" i="4"/>
  <c r="S20" i="4" s="1"/>
  <c r="R18" i="4"/>
  <c r="S18" i="4" s="1"/>
  <c r="X17" i="4"/>
  <c r="X16" i="4"/>
  <c r="W16" i="4"/>
  <c r="X25" i="4"/>
  <c r="W23" i="4"/>
  <c r="X21" i="4"/>
  <c r="T19" i="4"/>
  <c r="R17" i="4"/>
  <c r="S17" i="4" s="1"/>
  <c r="T12" i="4"/>
  <c r="R16" i="4"/>
  <c r="S16" i="4" s="1"/>
  <c r="T14" i="4"/>
  <c r="X11" i="4"/>
  <c r="W25" i="4"/>
  <c r="T23" i="4"/>
  <c r="W21" i="4"/>
  <c r="W19" i="4"/>
  <c r="T16" i="4"/>
  <c r="X13" i="4"/>
  <c r="X15" i="4"/>
  <c r="R12" i="4"/>
  <c r="S12" i="4" s="1"/>
  <c r="R24" i="4"/>
  <c r="S24" i="4" s="1"/>
  <c r="R22" i="4"/>
  <c r="S22" i="4" s="1"/>
  <c r="X20" i="4"/>
  <c r="T18" i="4"/>
  <c r="T13" i="4"/>
  <c r="W13" i="4"/>
  <c r="T15" i="4"/>
  <c r="W14" i="4"/>
  <c r="R15" i="4"/>
  <c r="S15" i="4" s="1"/>
  <c r="U13" i="4" l="1"/>
  <c r="U18" i="4"/>
  <c r="U7" i="4"/>
  <c r="U27" i="4"/>
  <c r="U29" i="4"/>
  <c r="Z29" i="4" s="1"/>
  <c r="AK24" i="4" s="1"/>
  <c r="Z56" i="4"/>
  <c r="AA56" i="4"/>
  <c r="Z57" i="4"/>
  <c r="AA57" i="4"/>
  <c r="Z54" i="4"/>
  <c r="AA54" i="4"/>
  <c r="Z51" i="4"/>
  <c r="AA51" i="4"/>
  <c r="Z50" i="4"/>
  <c r="AA50" i="4"/>
  <c r="U11" i="4"/>
  <c r="R99" i="4" s="1"/>
  <c r="Z59" i="4"/>
  <c r="AA59" i="4"/>
  <c r="Z60" i="4"/>
  <c r="AA60" i="4"/>
  <c r="Z55" i="4"/>
  <c r="AA55" i="4"/>
  <c r="Z52" i="4"/>
  <c r="AA52" i="4"/>
  <c r="Z53" i="4"/>
  <c r="AA53" i="4"/>
  <c r="Z49" i="4"/>
  <c r="AA49" i="4"/>
  <c r="Z58" i="4"/>
  <c r="AA58" i="4"/>
  <c r="S7" i="4"/>
  <c r="U23" i="4"/>
  <c r="AA23" i="4" s="1"/>
  <c r="AA41" i="4"/>
  <c r="Z41" i="4"/>
  <c r="U16" i="4"/>
  <c r="AA16" i="4" s="1"/>
  <c r="U14" i="4"/>
  <c r="Z14" i="4" s="1"/>
  <c r="AM21" i="4" s="1"/>
  <c r="U19" i="4"/>
  <c r="AA19" i="4" s="1"/>
  <c r="U21" i="4"/>
  <c r="U25" i="4"/>
  <c r="R113" i="4" s="1"/>
  <c r="Z69" i="4"/>
  <c r="U35" i="4"/>
  <c r="AA35" i="4" s="1"/>
  <c r="U31" i="4"/>
  <c r="R119" i="4" s="1"/>
  <c r="U15" i="4"/>
  <c r="AA15" i="4" s="1"/>
  <c r="U12" i="4"/>
  <c r="AA12" i="4" s="1"/>
  <c r="U24" i="4"/>
  <c r="R112" i="4" s="1"/>
  <c r="U44" i="4"/>
  <c r="Z44" i="4" s="1"/>
  <c r="AM42" i="4" s="1"/>
  <c r="AN41" i="4"/>
  <c r="U46" i="4"/>
  <c r="AA46" i="4" s="1"/>
  <c r="U38" i="4"/>
  <c r="Z38" i="4" s="1"/>
  <c r="AK39" i="4" s="1"/>
  <c r="U32" i="4"/>
  <c r="U28" i="4"/>
  <c r="R116" i="4" s="1"/>
  <c r="U22" i="4"/>
  <c r="U20" i="4"/>
  <c r="AA20" i="4" s="1"/>
  <c r="U17" i="4"/>
  <c r="R105" i="4" s="1"/>
  <c r="U48" i="4"/>
  <c r="AA48" i="4" s="1"/>
  <c r="U40" i="4"/>
  <c r="Z40" i="4" s="1"/>
  <c r="AK41" i="4" s="1"/>
  <c r="U42" i="4"/>
  <c r="U30" i="4"/>
  <c r="AA30" i="4" s="1"/>
  <c r="U26" i="4"/>
  <c r="Z26" i="4" s="1"/>
  <c r="AN19" i="4" s="1"/>
  <c r="R118" i="4"/>
  <c r="R114" i="4"/>
  <c r="U33" i="4"/>
  <c r="AA33" i="4" s="1"/>
  <c r="U10" i="4"/>
  <c r="R98" i="4" s="1"/>
  <c r="AA18" i="4"/>
  <c r="Z18" i="4"/>
  <c r="AM23" i="4" s="1"/>
  <c r="R101" i="4"/>
  <c r="R111" i="4"/>
  <c r="Z87" i="4"/>
  <c r="AA87" i="4"/>
  <c r="AA92" i="4"/>
  <c r="Z92" i="4"/>
  <c r="AA84" i="4"/>
  <c r="Z84" i="4"/>
  <c r="AA78" i="4"/>
  <c r="Z78" i="4"/>
  <c r="AA70" i="4"/>
  <c r="Z70" i="4"/>
  <c r="Z89" i="4"/>
  <c r="AA89" i="4"/>
  <c r="AA86" i="4"/>
  <c r="Z86" i="4"/>
  <c r="U9" i="4"/>
  <c r="AA79" i="4"/>
  <c r="Z79" i="4"/>
  <c r="AA72" i="4"/>
  <c r="Z72" i="4"/>
  <c r="AA64" i="4"/>
  <c r="Z64" i="4"/>
  <c r="AA77" i="4"/>
  <c r="Z77" i="4"/>
  <c r="Z73" i="4"/>
  <c r="AA73" i="4"/>
  <c r="Z65" i="4"/>
  <c r="AA65" i="4"/>
  <c r="AA61" i="4"/>
  <c r="Z47" i="4"/>
  <c r="AA47" i="4"/>
  <c r="Z43" i="4"/>
  <c r="AL42" i="4" s="1"/>
  <c r="AA43" i="4"/>
  <c r="AA39" i="4"/>
  <c r="Z39" i="4"/>
  <c r="U37" i="4"/>
  <c r="R121" i="4"/>
  <c r="U36" i="4"/>
  <c r="R115" i="4"/>
  <c r="B83" i="13"/>
  <c r="C83" i="13"/>
  <c r="D83" i="13"/>
  <c r="Z13" i="4"/>
  <c r="AL19" i="4" s="1"/>
  <c r="AA13" i="4"/>
  <c r="R106" i="4"/>
  <c r="Z91" i="4"/>
  <c r="AA91" i="4"/>
  <c r="Z83" i="4"/>
  <c r="AA83" i="4"/>
  <c r="AA88" i="4"/>
  <c r="Z88" i="4"/>
  <c r="U8" i="4"/>
  <c r="Z80" i="4"/>
  <c r="AA80" i="4"/>
  <c r="AA74" i="4"/>
  <c r="Z74" i="4"/>
  <c r="AA66" i="4"/>
  <c r="Z66" i="4"/>
  <c r="N7" i="4"/>
  <c r="L7" i="4"/>
  <c r="N27" i="4"/>
  <c r="J7" i="4"/>
  <c r="L27" i="4"/>
  <c r="H7" i="4"/>
  <c r="J27" i="4"/>
  <c r="H27" i="4"/>
  <c r="AA85" i="4"/>
  <c r="Z85" i="4"/>
  <c r="AA90" i="4"/>
  <c r="Z90" i="4"/>
  <c r="AA82" i="4"/>
  <c r="Z82" i="4"/>
  <c r="AA81" i="4"/>
  <c r="Z81" i="4"/>
  <c r="AA76" i="4"/>
  <c r="Z76" i="4"/>
  <c r="AA68" i="4"/>
  <c r="Z68" i="4"/>
  <c r="AA75" i="4"/>
  <c r="Z75" i="4"/>
  <c r="AA71" i="4"/>
  <c r="Z71" i="4"/>
  <c r="AA67" i="4"/>
  <c r="Z67" i="4"/>
  <c r="AA63" i="4"/>
  <c r="Z63" i="4"/>
  <c r="AA45" i="4"/>
  <c r="Z45" i="4"/>
  <c r="AN42" i="4" s="1"/>
  <c r="AA27" i="4"/>
  <c r="Z27" i="4"/>
  <c r="AK21" i="4" s="1"/>
  <c r="U34" i="4"/>
  <c r="R117" i="4"/>
  <c r="C165" i="13"/>
  <c r="B165" i="13"/>
  <c r="D165" i="13"/>
  <c r="AA29" i="4" l="1"/>
  <c r="Z23" i="4"/>
  <c r="Z11" i="4"/>
  <c r="AN18" i="4" s="1"/>
  <c r="AA11" i="4"/>
  <c r="AA26" i="4"/>
  <c r="Y56" i="4"/>
  <c r="Y53" i="4"/>
  <c r="Y54" i="4"/>
  <c r="Y57" i="4"/>
  <c r="R108" i="4"/>
  <c r="Y50" i="4"/>
  <c r="Y60" i="4"/>
  <c r="Y51" i="4"/>
  <c r="Y58" i="4"/>
  <c r="Y59" i="4"/>
  <c r="Y49" i="4"/>
  <c r="Y52" i="4"/>
  <c r="Y55" i="4"/>
  <c r="Z19" i="4"/>
  <c r="AN23" i="4" s="1"/>
  <c r="Z35" i="4"/>
  <c r="Z16" i="4"/>
  <c r="AK23" i="4" s="1"/>
  <c r="Z48" i="4"/>
  <c r="AA17" i="4"/>
  <c r="R104" i="4"/>
  <c r="Z15" i="4"/>
  <c r="AL21" i="4" s="1"/>
  <c r="AK44" i="4"/>
  <c r="Z33" i="4"/>
  <c r="AK37" i="4" s="1"/>
  <c r="Z46" i="4"/>
  <c r="AK38" i="4" s="1"/>
  <c r="AA44" i="4"/>
  <c r="Z17" i="4"/>
  <c r="AL23" i="4" s="1"/>
  <c r="R103" i="4"/>
  <c r="AA25" i="4"/>
  <c r="Z30" i="4"/>
  <c r="AL24" i="4" s="1"/>
  <c r="Z24" i="4"/>
  <c r="R107" i="4"/>
  <c r="Z20" i="4"/>
  <c r="AK18" i="4" s="1"/>
  <c r="Z10" i="4"/>
  <c r="AN17" i="4" s="1"/>
  <c r="AA69" i="4"/>
  <c r="AA40" i="4"/>
  <c r="AA28" i="4"/>
  <c r="AA38" i="4"/>
  <c r="R102" i="4"/>
  <c r="Z12" i="4"/>
  <c r="AK19" i="4" s="1"/>
  <c r="AA10" i="4"/>
  <c r="Z28" i="4"/>
  <c r="AN21" i="4" s="1"/>
  <c r="R100" i="4"/>
  <c r="AA14" i="4"/>
  <c r="AA24" i="4"/>
  <c r="Z25" i="4"/>
  <c r="AM19" i="4" s="1"/>
  <c r="AA31" i="4"/>
  <c r="Z31" i="4"/>
  <c r="AM24" i="4" s="1"/>
  <c r="AA21" i="4"/>
  <c r="Z21" i="4"/>
  <c r="AL18" i="4" s="1"/>
  <c r="R109" i="4"/>
  <c r="AA42" i="4"/>
  <c r="Z42" i="4"/>
  <c r="AK43" i="4" s="1"/>
  <c r="R110" i="4"/>
  <c r="AA22" i="4"/>
  <c r="Z22" i="4"/>
  <c r="AM18" i="4" s="1"/>
  <c r="R120" i="4"/>
  <c r="AA32" i="4"/>
  <c r="Z32" i="4"/>
  <c r="AN24" i="4" s="1"/>
  <c r="Y32" i="4"/>
  <c r="AN14" i="4" s="1"/>
  <c r="Y41" i="4"/>
  <c r="AL31" i="4" s="1"/>
  <c r="Y22" i="4"/>
  <c r="AM8" i="4" s="1"/>
  <c r="Y31" i="4"/>
  <c r="AM14" i="4" s="1"/>
  <c r="Y42" i="4"/>
  <c r="AK33" i="4" s="1"/>
  <c r="Y21" i="4"/>
  <c r="AN43" i="4"/>
  <c r="AN44" i="4"/>
  <c r="AN38" i="4"/>
  <c r="AN39" i="4"/>
  <c r="AM40" i="4"/>
  <c r="AM41" i="4"/>
  <c r="P41" i="4" s="1"/>
  <c r="AM37" i="4"/>
  <c r="AM43" i="4"/>
  <c r="AM44" i="4"/>
  <c r="AM38" i="4"/>
  <c r="AM39" i="4"/>
  <c r="AL38" i="4"/>
  <c r="AL39" i="4"/>
  <c r="AL43" i="4"/>
  <c r="AL44" i="4"/>
  <c r="AN40" i="4"/>
  <c r="P42" i="4"/>
  <c r="Y63" i="4"/>
  <c r="Y68" i="4"/>
  <c r="Y45" i="4"/>
  <c r="AN33" i="4" s="1"/>
  <c r="Y85" i="4"/>
  <c r="Y71" i="4"/>
  <c r="Y30" i="4"/>
  <c r="Y27" i="4"/>
  <c r="AM11" i="4" s="1"/>
  <c r="AM31" i="4"/>
  <c r="Y90" i="4"/>
  <c r="Y26" i="4"/>
  <c r="Y35" i="4"/>
  <c r="AM27" i="4" s="1"/>
  <c r="AN28" i="4"/>
  <c r="AL34" i="4"/>
  <c r="Y67" i="4"/>
  <c r="Y75" i="4"/>
  <c r="AK34" i="4"/>
  <c r="Y76" i="4"/>
  <c r="Y16" i="4"/>
  <c r="Y81" i="4"/>
  <c r="Y82" i="4"/>
  <c r="Y10" i="4"/>
  <c r="Z34" i="4"/>
  <c r="AL37" i="4" s="1"/>
  <c r="AA34" i="4"/>
  <c r="Y34" i="4"/>
  <c r="AL27" i="4" s="1"/>
  <c r="AA7" i="4"/>
  <c r="Y7" i="4"/>
  <c r="K22" i="14"/>
  <c r="Z7" i="4"/>
  <c r="AK17" i="4" s="1"/>
  <c r="M2" i="14"/>
  <c r="L2" i="14"/>
  <c r="L22" i="14"/>
  <c r="K2" i="14"/>
  <c r="J22" i="14"/>
  <c r="M22" i="14"/>
  <c r="Y48" i="4"/>
  <c r="AM28" i="4" s="1"/>
  <c r="Y66" i="4"/>
  <c r="Y80" i="4"/>
  <c r="Y88" i="4"/>
  <c r="Y91" i="4"/>
  <c r="Y17" i="4"/>
  <c r="Y13" i="4"/>
  <c r="Z36" i="4"/>
  <c r="AN37" i="4" s="1"/>
  <c r="AA36" i="4"/>
  <c r="Y36" i="4"/>
  <c r="AN27" i="4" s="1"/>
  <c r="Y33" i="4"/>
  <c r="AK27" i="4" s="1"/>
  <c r="AA37" i="4"/>
  <c r="Z37" i="4"/>
  <c r="Y37" i="4"/>
  <c r="Y43" i="4"/>
  <c r="AL33" i="4" s="1"/>
  <c r="AM29" i="4"/>
  <c r="Y61" i="4"/>
  <c r="Y69" i="4"/>
  <c r="Y77" i="4"/>
  <c r="Y46" i="4"/>
  <c r="AK28" i="4" s="1"/>
  <c r="Y64" i="4"/>
  <c r="Y79" i="4"/>
  <c r="AA9" i="4"/>
  <c r="Z9" i="4"/>
  <c r="AM17" i="4" s="1"/>
  <c r="Y9" i="4"/>
  <c r="Y89" i="4"/>
  <c r="AN29" i="4"/>
  <c r="Y70" i="4"/>
  <c r="Y84" i="4"/>
  <c r="R95" i="4"/>
  <c r="Y24" i="4"/>
  <c r="Y25" i="4"/>
  <c r="Y12" i="4"/>
  <c r="Y23" i="4"/>
  <c r="Y18" i="4"/>
  <c r="Y40" i="4"/>
  <c r="AK31" i="4" s="1"/>
  <c r="AM34" i="4"/>
  <c r="Y74" i="4"/>
  <c r="Z8" i="4"/>
  <c r="AL17" i="4" s="1"/>
  <c r="Y8" i="4"/>
  <c r="AA8" i="4"/>
  <c r="Y83" i="4"/>
  <c r="R96" i="4"/>
  <c r="Y20" i="4"/>
  <c r="Y11" i="4"/>
  <c r="Y15" i="4"/>
  <c r="Y28" i="4"/>
  <c r="Y29" i="4"/>
  <c r="Y39" i="4"/>
  <c r="Y47" i="4"/>
  <c r="AL28" i="4" s="1"/>
  <c r="AN34" i="4"/>
  <c r="Y65" i="4"/>
  <c r="Y73" i="4"/>
  <c r="Y38" i="4"/>
  <c r="AK29" i="4" s="1"/>
  <c r="AN31" i="4"/>
  <c r="Y72" i="4"/>
  <c r="R97" i="4"/>
  <c r="Y86" i="4"/>
  <c r="Y44" i="4"/>
  <c r="AM33" i="4" s="1"/>
  <c r="AA62" i="4"/>
  <c r="Z62" i="4"/>
  <c r="Y62" i="4"/>
  <c r="Y78" i="4"/>
  <c r="Y92" i="4"/>
  <c r="Y87" i="4"/>
  <c r="Y19" i="4"/>
  <c r="Y14" i="4"/>
  <c r="P21" i="4" l="1"/>
  <c r="P19" i="4"/>
  <c r="P23" i="4"/>
  <c r="P24" i="4"/>
  <c r="P18" i="4"/>
  <c r="P44" i="4"/>
  <c r="P40" i="4"/>
  <c r="P43" i="4"/>
  <c r="P38" i="4"/>
  <c r="P39" i="4"/>
  <c r="P37" i="4"/>
  <c r="P34" i="4"/>
  <c r="P33" i="4"/>
  <c r="P31" i="4"/>
  <c r="P28" i="4"/>
  <c r="AL29" i="4"/>
  <c r="P29" i="4" s="1"/>
  <c r="AN11" i="4"/>
  <c r="AN8" i="4"/>
  <c r="AM13" i="4"/>
  <c r="AM7" i="4"/>
  <c r="AN13" i="4"/>
  <c r="AL7" i="4"/>
  <c r="AM9" i="4"/>
  <c r="AL13" i="4"/>
  <c r="AN9" i="4"/>
  <c r="AK11" i="4"/>
  <c r="AL9" i="4"/>
  <c r="AL14" i="4"/>
  <c r="AK14" i="4"/>
  <c r="AL11" i="4"/>
  <c r="AK8" i="4"/>
  <c r="AL8" i="4"/>
  <c r="AK7" i="4"/>
  <c r="P17" i="4"/>
  <c r="AK13" i="4"/>
  <c r="AK9" i="4"/>
  <c r="AK10" i="4"/>
  <c r="P10" i="4" s="1"/>
  <c r="J2" i="14"/>
  <c r="AN7" i="4"/>
  <c r="P27" i="4"/>
  <c r="P11" i="4" l="1"/>
  <c r="P13" i="4"/>
  <c r="P9" i="4"/>
  <c r="P14" i="4"/>
  <c r="P7" i="4"/>
  <c r="P8" i="4"/>
</calcChain>
</file>

<file path=xl/sharedStrings.xml><?xml version="1.0" encoding="utf-8"?>
<sst xmlns="http://schemas.openxmlformats.org/spreadsheetml/2006/main" count="616" uniqueCount="388">
  <si>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</si>
  <si>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</si>
  <si>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</si>
  <si>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</si>
  <si>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</si>
  <si>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</si>
  <si>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</si>
  <si>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</si>
  <si>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</si>
  <si>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</si>
  <si>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</si>
  <si>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</si>
  <si>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</si>
  <si>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</si>
  <si>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</si>
  <si>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</si>
  <si>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</si>
  <si>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</si>
  <si>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</si>
  <si>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</si>
  <si>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</si>
  <si>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</si>
  <si>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</si>
  <si>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</si>
  <si>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</si>
  <si>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</si>
  <si>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</si>
  <si>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</si>
  <si>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</si>
  <si>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</si>
  <si>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</si>
  <si>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</si>
  <si>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</si>
  <si>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</si>
  <si>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</si>
  <si>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</si>
  <si>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</si>
  <si>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</si>
  <si>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</si>
  <si>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</si>
  <si>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</si>
  <si>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</si>
  <si>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</si>
  <si>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</si>
  <si>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</si>
  <si>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男子メドレーリレー　】</t>
    <rPh sb="2" eb="4">
      <t>ダンシ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</si>
  <si>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</si>
  <si>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</si>
  <si>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</si>
  <si>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</si>
  <si>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</si>
  <si>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</si>
  <si>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</si>
  <si>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</si>
  <si>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</si>
  <si>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</si>
  <si>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</si>
  <si>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</si>
  <si>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</si>
  <si>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</si>
  <si>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</si>
  <si>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</si>
  <si>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</si>
  <si>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</si>
  <si>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◎振込明細</t>
    <rPh sb="1" eb="3">
      <t>フリコミ</t>
    </rPh>
    <rPh sb="3" eb="5">
      <t>メイサイ</t>
    </rPh>
    <phoneticPr fontId="2"/>
  </si>
  <si>
    <t>※　振込手数料はチーム負担となります。</t>
    <rPh sb="2" eb="4">
      <t>フリコミ</t>
    </rPh>
    <rPh sb="4" eb="7">
      <t>テスウリョウ</t>
    </rPh>
    <rPh sb="11" eb="13">
      <t>フタン</t>
    </rPh>
    <phoneticPr fontId="2"/>
  </si>
  <si>
    <t>※　チーム名でお振込下さい。</t>
    <rPh sb="5" eb="6">
      <t>メイ</t>
    </rPh>
    <rPh sb="8" eb="10">
      <t>フリコミ</t>
    </rPh>
    <rPh sb="10" eb="11">
      <t>クダ</t>
    </rPh>
    <phoneticPr fontId="2"/>
  </si>
  <si>
    <t>に</t>
    <phoneticPr fontId="2"/>
  </si>
  <si>
    <t>名義で</t>
    <rPh sb="0" eb="2">
      <t>メイギ</t>
    </rPh>
    <phoneticPr fontId="2"/>
  </si>
  <si>
    <t>より</t>
    <phoneticPr fontId="2"/>
  </si>
  <si>
    <t>を振込済み。</t>
    <rPh sb="1" eb="3">
      <t>フリコミ</t>
    </rPh>
    <rPh sb="3" eb="4">
      <t>ズ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</si>
  <si>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</si>
  <si>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</si>
  <si>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</si>
  <si>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</si>
  <si>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</si>
  <si>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</si>
  <si>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</si>
  <si>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</si>
  <si>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</si>
  <si>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</si>
  <si>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</si>
  <si>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</si>
  <si>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</si>
  <si>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</si>
  <si>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</si>
  <si>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</si>
  <si>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</si>
  <si>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</si>
  <si>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</si>
  <si>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</si>
  <si>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</si>
  <si>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</si>
  <si>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</si>
  <si>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</si>
  <si>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女子招待</t>
    <rPh sb="0" eb="2">
      <t>ジョシ</t>
    </rPh>
    <rPh sb="2" eb="4">
      <t>ショウタイ</t>
    </rPh>
    <phoneticPr fontId="2"/>
  </si>
  <si>
    <t>女子合計</t>
    <rPh sb="0" eb="2">
      <t>ジョシ</t>
    </rPh>
    <rPh sb="2" eb="4">
      <t>ゴウケイ</t>
    </rPh>
    <phoneticPr fontId="2"/>
  </si>
  <si>
    <t>男子招待</t>
    <rPh sb="0" eb="2">
      <t>ダンシ</t>
    </rPh>
    <rPh sb="2" eb="4">
      <t>ショウタイ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</si>
  <si>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</si>
  <si>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</si>
  <si>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男女一般</t>
    <rPh sb="0" eb="2">
      <t>ダンジョ</t>
    </rPh>
    <rPh sb="2" eb="4">
      <t>イッパン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</si>
  <si>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</si>
  <si>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</si>
  <si>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</si>
  <si>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</si>
  <si>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</si>
  <si>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</si>
  <si>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</si>
  <si>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</si>
  <si>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</si>
  <si>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</si>
  <si>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ランキング</t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</si>
  <si>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</si>
  <si>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</si>
  <si>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</si>
  <si>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</si>
  <si>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</si>
  <si>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</si>
  <si>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</si>
  <si>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</si>
  <si>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</si>
  <si>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</si>
  <si>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</si>
  <si>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</si>
  <si>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</si>
  <si>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</si>
  <si>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</si>
  <si>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</si>
  <si>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</si>
  <si>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</si>
  <si>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</si>
  <si>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</si>
  <si>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</si>
  <si>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</si>
  <si>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</si>
  <si>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</si>
  <si>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</si>
  <si>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</si>
  <si>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</si>
  <si>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</si>
  <si>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</si>
  <si>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</si>
  <si>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</si>
  <si>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</si>
  <si>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</si>
  <si>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</si>
  <si>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</si>
  <si>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</si>
  <si>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</si>
  <si>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</si>
  <si>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</si>
  <si>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</si>
  <si>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</si>
  <si>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</si>
  <si>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</si>
  <si>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</si>
  <si>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</si>
  <si>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</si>
  <si>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</si>
  <si>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</si>
  <si>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</si>
  <si>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</si>
  <si>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</si>
  <si>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</si>
  <si>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</si>
  <si>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</si>
  <si>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</si>
  <si>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</si>
  <si>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</si>
  <si>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</si>
  <si>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</si>
  <si>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</si>
  <si>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</si>
  <si>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スポーツボックス新城</t>
    <rPh sb="8" eb="10">
      <t>シンシロ</t>
    </rPh>
    <phoneticPr fontId="2"/>
  </si>
  <si>
    <t>スポーツボックス豊川</t>
    <rPh sb="8" eb="10">
      <t>トヨカワ</t>
    </rPh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</si>
  <si>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</si>
  <si>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</si>
  <si>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</si>
  <si>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</si>
  <si>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</si>
  <si>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</si>
  <si>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</si>
  <si>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</si>
  <si>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</si>
  <si>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</si>
  <si>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</si>
  <si>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</si>
  <si>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</si>
  <si>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</si>
  <si>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</si>
  <si>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</si>
  <si>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</si>
  <si>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</si>
  <si>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</si>
  <si>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</si>
  <si>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</si>
  <si>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</si>
  <si>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</si>
  <si>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</si>
  <si>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</si>
  <si>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</si>
  <si>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</si>
  <si>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</si>
  <si>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</si>
  <si>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</si>
  <si>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</si>
  <si>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</si>
  <si>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</si>
  <si>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</si>
  <si>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</si>
  <si>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</si>
  <si>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</si>
  <si>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</si>
  <si>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</si>
  <si>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</si>
  <si>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</si>
  <si>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</si>
  <si>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</si>
  <si>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</si>
  <si>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</si>
  <si>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</si>
  <si>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</si>
  <si>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</si>
  <si>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</si>
  <si>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</si>
  <si>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</si>
  <si>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</si>
  <si>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</si>
  <si>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</si>
  <si>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</si>
  <si>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</si>
  <si>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</si>
  <si>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</si>
  <si>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</si>
  <si>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</si>
  <si>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</si>
  <si>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</si>
  <si>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</si>
  <si>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</si>
  <si>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</si>
  <si>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</si>
  <si>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</si>
  <si>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</si>
  <si>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</si>
  <si>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</si>
  <si>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</si>
  <si>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</si>
  <si>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</si>
  <si>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</si>
  <si>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</si>
  <si>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</si>
  <si>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</si>
  <si>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</si>
  <si>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</si>
  <si>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</si>
  <si>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</si>
  <si>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</si>
  <si>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</si>
  <si>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</si>
  <si>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</si>
  <si>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</si>
  <si>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</si>
  <si>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</si>
  <si>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</si>
  <si>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</si>
  <si>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</si>
  <si>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</si>
  <si>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</si>
  <si>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</si>
  <si>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</si>
  <si>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</si>
  <si>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</si>
  <si>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Ｂ</t>
    <phoneticPr fontId="2"/>
  </si>
  <si>
    <t>種目③</t>
    <rPh sb="0" eb="2">
      <t>シュモク</t>
    </rPh>
    <phoneticPr fontId="2"/>
  </si>
  <si>
    <t>③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</si>
  <si>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</si>
  <si>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</si>
  <si>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</si>
  <si>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</si>
  <si>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</si>
  <si>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Ｈ</t>
    <phoneticPr fontId="2"/>
  </si>
  <si>
    <t>Ｉ</t>
    <phoneticPr fontId="2"/>
  </si>
  <si>
    <t>Ｉ</t>
    <phoneticPr fontId="2"/>
  </si>
  <si>
    <t xml:space="preserve"> 50m　  自由形</t>
    <rPh sb="7" eb="10">
      <t>ジユウガタ</t>
    </rPh>
    <phoneticPr fontId="2"/>
  </si>
  <si>
    <t>③</t>
    <phoneticPr fontId="2"/>
  </si>
  <si>
    <t>チーム略称フリガナ：</t>
    <rPh sb="3" eb="5">
      <t>リャクショウ</t>
    </rPh>
    <phoneticPr fontId="2"/>
  </si>
  <si>
    <t>出場しない</t>
    <rPh sb="0" eb="2">
      <t>シュツジョウ</t>
    </rPh>
    <phoneticPr fontId="2"/>
  </si>
  <si>
    <t>出場する</t>
    <rPh sb="0" eb="2">
      <t>シュツジョウ</t>
    </rPh>
    <phoneticPr fontId="2"/>
  </si>
  <si>
    <t>100m　　自由形</t>
    <rPh sb="6" eb="9">
      <t>ジユウガタ</t>
    </rPh>
    <phoneticPr fontId="2"/>
  </si>
  <si>
    <t>③</t>
    <phoneticPr fontId="2"/>
  </si>
  <si>
    <t>学年</t>
    <rPh sb="0" eb="2">
      <t>ガクネン</t>
    </rPh>
    <phoneticPr fontId="2"/>
  </si>
  <si>
    <t>性</t>
    <rPh sb="0" eb="1">
      <t>セイ</t>
    </rPh>
    <phoneticPr fontId="2"/>
  </si>
  <si>
    <t>年令</t>
    <rPh sb="0" eb="2">
      <t>ネンレイ</t>
    </rPh>
    <phoneticPr fontId="2"/>
  </si>
  <si>
    <t>8才以下</t>
    <rPh sb="1" eb="2">
      <t>サイ</t>
    </rPh>
    <rPh sb="2" eb="4">
      <t>イカ</t>
    </rPh>
    <phoneticPr fontId="2"/>
  </si>
  <si>
    <t>9・10才</t>
    <rPh sb="4" eb="5">
      <t>サイ</t>
    </rPh>
    <phoneticPr fontId="2"/>
  </si>
  <si>
    <t>11・12才</t>
    <rPh sb="5" eb="6">
      <t>サイ</t>
    </rPh>
    <phoneticPr fontId="2"/>
  </si>
  <si>
    <t>13・14才</t>
    <rPh sb="5" eb="6">
      <t>サイ</t>
    </rPh>
    <phoneticPr fontId="2"/>
  </si>
  <si>
    <t>15～18才</t>
    <rPh sb="5" eb="6">
      <t>サイ</t>
    </rPh>
    <phoneticPr fontId="2"/>
  </si>
  <si>
    <t>Ａ</t>
    <phoneticPr fontId="2"/>
  </si>
  <si>
    <t>Ｂ</t>
    <phoneticPr fontId="2"/>
  </si>
  <si>
    <t>Ｃ</t>
    <phoneticPr fontId="2"/>
  </si>
  <si>
    <t>Ａ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</si>
  <si>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</si>
  <si>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</si>
  <si>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</si>
  <si>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</si>
  <si>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Ｅ</t>
    <phoneticPr fontId="2"/>
  </si>
  <si>
    <t>200m　　自由形</t>
    <rPh sb="6" eb="9">
      <t>ジユウガタ</t>
    </rPh>
    <phoneticPr fontId="2"/>
  </si>
  <si>
    <t>400m　　自由形</t>
    <rPh sb="6" eb="9">
      <t>ジユウガタ</t>
    </rPh>
    <phoneticPr fontId="2"/>
  </si>
  <si>
    <t xml:space="preserve"> 50m　  背泳ぎ</t>
    <rPh sb="7" eb="9">
      <t>セオヨ</t>
    </rPh>
    <phoneticPr fontId="2"/>
  </si>
  <si>
    <t>100m　　背泳ぎ</t>
    <rPh sb="6" eb="8">
      <t>セオヨ</t>
    </rPh>
    <phoneticPr fontId="2"/>
  </si>
  <si>
    <t>200m　　背泳ぎ</t>
    <rPh sb="6" eb="8">
      <t>セオヨ</t>
    </rPh>
    <phoneticPr fontId="2"/>
  </si>
  <si>
    <t xml:space="preserve"> 50m　  平泳ぎ</t>
    <rPh sb="7" eb="8">
      <t>ヒラ</t>
    </rPh>
    <phoneticPr fontId="2"/>
  </si>
  <si>
    <t>100m　　平泳ぎ</t>
    <rPh sb="6" eb="7">
      <t>ヒラ</t>
    </rPh>
    <phoneticPr fontId="2"/>
  </si>
  <si>
    <t>200m　　平泳ぎ</t>
    <rPh sb="6" eb="7">
      <t>ヒラ</t>
    </rPh>
    <phoneticPr fontId="2"/>
  </si>
  <si>
    <t xml:space="preserve"> 50m　  バタフライ</t>
    <phoneticPr fontId="2"/>
  </si>
  <si>
    <t>100m　　バタフライ</t>
    <phoneticPr fontId="2"/>
  </si>
  <si>
    <t>200m　　バタフライ</t>
    <phoneticPr fontId="2"/>
  </si>
  <si>
    <t>200m　　個人メドレー</t>
    <rPh sb="6" eb="8">
      <t>コジン</t>
    </rPh>
    <phoneticPr fontId="2"/>
  </si>
  <si>
    <t>400m　　個人メドレー</t>
    <phoneticPr fontId="2"/>
  </si>
  <si>
    <t>種目④</t>
    <rPh sb="0" eb="2">
      <t>シュモク</t>
    </rPh>
    <phoneticPr fontId="2"/>
  </si>
  <si>
    <t>種目数４</t>
    <rPh sb="0" eb="2">
      <t>シュモク</t>
    </rPh>
    <rPh sb="2" eb="3">
      <t>スウ</t>
    </rPh>
    <phoneticPr fontId="2"/>
  </si>
  <si>
    <t>④</t>
    <phoneticPr fontId="2"/>
  </si>
  <si>
    <t>距離</t>
    <rPh sb="0" eb="2">
      <t>キョリ</t>
    </rPh>
    <phoneticPr fontId="2"/>
  </si>
  <si>
    <t>①</t>
    <phoneticPr fontId="2"/>
  </si>
  <si>
    <t>②</t>
    <phoneticPr fontId="2"/>
  </si>
  <si>
    <t>フリガナ</t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</si>
  <si>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</si>
  <si>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</si>
  <si>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</si>
  <si>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男子フリー</t>
    <rPh sb="0" eb="1">
      <t>オトコ</t>
    </rPh>
    <phoneticPr fontId="2"/>
  </si>
  <si>
    <t>女子フリー</t>
    <rPh sb="0" eb="1">
      <t>オンナ</t>
    </rPh>
    <phoneticPr fontId="2"/>
  </si>
  <si>
    <t>男子メドレー</t>
    <rPh sb="0" eb="1">
      <t>オトコ</t>
    </rPh>
    <phoneticPr fontId="2"/>
  </si>
  <si>
    <t>女子メドレー</t>
    <rPh sb="0" eb="1">
      <t>オンナ</t>
    </rPh>
    <phoneticPr fontId="2"/>
  </si>
  <si>
    <t>プログラム</t>
    <phoneticPr fontId="2"/>
  </si>
  <si>
    <t>申込金</t>
    <rPh sb="0" eb="2">
      <t>モウシコミ</t>
    </rPh>
    <rPh sb="2" eb="3">
      <t>キン</t>
    </rPh>
    <phoneticPr fontId="2"/>
  </si>
  <si>
    <t>日水連団体登録番号：</t>
    <rPh sb="0" eb="1">
      <t>ヒ</t>
    </rPh>
    <rPh sb="2" eb="3">
      <t>レン</t>
    </rPh>
    <rPh sb="3" eb="5">
      <t>ダンタイ</t>
    </rPh>
    <rPh sb="5" eb="7">
      <t>トウロク</t>
    </rPh>
    <rPh sb="7" eb="9">
      <t>バンゴウ</t>
    </rPh>
    <phoneticPr fontId="2"/>
  </si>
  <si>
    <t>01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</si>
  <si>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</si>
  <si>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</si>
  <si>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希望役職名</t>
    <rPh sb="0" eb="2">
      <t>キボウ</t>
    </rPh>
    <rPh sb="2" eb="4">
      <t>ヤクショク</t>
    </rPh>
    <rPh sb="4" eb="5">
      <t>メイ</t>
    </rPh>
    <phoneticPr fontId="2"/>
  </si>
  <si>
    <t>③</t>
    <phoneticPr fontId="2"/>
  </si>
  <si>
    <t>競技役員①</t>
    <rPh sb="0" eb="2">
      <t>キョウギ</t>
    </rPh>
    <rPh sb="2" eb="4">
      <t>ヤクイン</t>
    </rPh>
    <phoneticPr fontId="2"/>
  </si>
  <si>
    <t>競技役員②</t>
    <rPh sb="0" eb="2">
      <t>キョウギ</t>
    </rPh>
    <rPh sb="2" eb="4">
      <t>ヤクイン</t>
    </rPh>
    <phoneticPr fontId="2"/>
  </si>
  <si>
    <t>競技役員③</t>
    <rPh sb="0" eb="2">
      <t>キョウギ</t>
    </rPh>
    <rPh sb="2" eb="4">
      <t>ヤクイン</t>
    </rPh>
    <phoneticPr fontId="2"/>
  </si>
  <si>
    <t>Version1</t>
    <phoneticPr fontId="2"/>
  </si>
  <si>
    <t>撮影許可証</t>
    <rPh sb="0" eb="2">
      <t>サツエイ</t>
    </rPh>
    <rPh sb="2" eb="5">
      <t>キョカショウ</t>
    </rPh>
    <phoneticPr fontId="2"/>
  </si>
  <si>
    <t>弁当</t>
    <rPh sb="0" eb="2">
      <t>ベントウ</t>
    </rPh>
    <phoneticPr fontId="2"/>
  </si>
  <si>
    <t>弁　　当</t>
    <rPh sb="0" eb="1">
      <t>ベン</t>
    </rPh>
    <rPh sb="3" eb="4">
      <t>トウ</t>
    </rPh>
    <phoneticPr fontId="2"/>
  </si>
  <si>
    <t>Ｆ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</si>
  <si>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</si>
  <si>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</si>
  <si>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</si>
  <si>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</si>
  <si>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</si>
  <si>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</si>
  <si>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19～25才</t>
    <rPh sb="5" eb="6">
      <t>サイ</t>
    </rPh>
    <phoneticPr fontId="2"/>
  </si>
  <si>
    <t>26～34才</t>
    <rPh sb="5" eb="6">
      <t>サイ</t>
    </rPh>
    <phoneticPr fontId="2"/>
  </si>
  <si>
    <t>35～44才</t>
    <rPh sb="5" eb="6">
      <t>サイ</t>
    </rPh>
    <phoneticPr fontId="2"/>
  </si>
  <si>
    <t>45～54才</t>
    <rPh sb="5" eb="6">
      <t>サイ</t>
    </rPh>
    <phoneticPr fontId="2"/>
  </si>
  <si>
    <t>55～64才</t>
    <rPh sb="5" eb="6">
      <t>サイ</t>
    </rPh>
    <phoneticPr fontId="2"/>
  </si>
  <si>
    <t>65才以上</t>
    <rPh sb="2" eb="3">
      <t>サイ</t>
    </rPh>
    <rPh sb="3" eb="5">
      <t>イジョウ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</si>
  <si>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</si>
  <si>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</si>
  <si>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</si>
  <si>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</si>
  <si>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</si>
  <si>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</si>
  <si>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</si>
  <si>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</si>
  <si>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※女子は下方ピンクの欄に入力して下さい。</t>
    <rPh sb="1" eb="3">
      <t>ジョシ</t>
    </rPh>
    <rPh sb="4" eb="6">
      <t>カホウ</t>
    </rPh>
    <rPh sb="10" eb="11">
      <t>ラン</t>
    </rPh>
    <rPh sb="12" eb="14">
      <t>ニュウリョク</t>
    </rPh>
    <rPh sb="16" eb="17">
      <t>クダ</t>
    </rPh>
    <phoneticPr fontId="2"/>
  </si>
  <si>
    <t>混合フリー</t>
    <rPh sb="0" eb="2">
      <t>コンゴウ</t>
    </rPh>
    <phoneticPr fontId="2"/>
  </si>
  <si>
    <t>混合メドレー</t>
    <rPh sb="0" eb="2">
      <t>コンゴウ</t>
    </rPh>
    <phoneticPr fontId="2"/>
  </si>
  <si>
    <t>合計</t>
    <rPh sb="0" eb="2">
      <t>ゴウケイ</t>
    </rPh>
    <phoneticPr fontId="2"/>
  </si>
  <si>
    <t>混合</t>
    <rPh sb="0" eb="2">
      <t>コンゴウ</t>
    </rPh>
    <phoneticPr fontId="2"/>
  </si>
  <si>
    <t>4×25m</t>
    <phoneticPr fontId="2"/>
  </si>
  <si>
    <t>4×50m</t>
    <phoneticPr fontId="2"/>
  </si>
  <si>
    <t>4×100m</t>
    <phoneticPr fontId="2"/>
  </si>
  <si>
    <t>Ver.1</t>
    <phoneticPr fontId="2"/>
  </si>
  <si>
    <t xml:space="preserve"> 25m　  自由形</t>
    <rPh sb="7" eb="10">
      <t>ジユウガタ</t>
    </rPh>
    <phoneticPr fontId="2"/>
  </si>
  <si>
    <t xml:space="preserve"> 25m　  背泳ぎ</t>
    <rPh sb="7" eb="9">
      <t>セオヨ</t>
    </rPh>
    <phoneticPr fontId="2"/>
  </si>
  <si>
    <t xml:space="preserve"> 25m　  平泳ぎ</t>
    <rPh sb="7" eb="8">
      <t>ヒラ</t>
    </rPh>
    <phoneticPr fontId="2"/>
  </si>
  <si>
    <t xml:space="preserve"> 25m　  バタフライ</t>
    <phoneticPr fontId="2"/>
  </si>
  <si>
    <t>100m　　個人メドレー</t>
    <rPh sb="6" eb="8">
      <t>コジン</t>
    </rPh>
    <phoneticPr fontId="2"/>
  </si>
  <si>
    <t>北海道新聞社杯第29回十勝年齢別水泳競技大会</t>
    <rPh sb="0" eb="3">
      <t>ホッカイドウ</t>
    </rPh>
    <rPh sb="3" eb="6">
      <t>シンブンシャ</t>
    </rPh>
    <rPh sb="6" eb="7">
      <t>ハイ</t>
    </rPh>
    <rPh sb="7" eb="8">
      <t>ダイ</t>
    </rPh>
    <rPh sb="10" eb="11">
      <t>カイ</t>
    </rPh>
    <rPh sb="11" eb="13">
      <t>トカチ</t>
    </rPh>
    <rPh sb="13" eb="15">
      <t>ネンレイ</t>
    </rPh>
    <rPh sb="15" eb="16">
      <t>ベツ</t>
    </rPh>
    <rPh sb="16" eb="18">
      <t>スイエイ</t>
    </rPh>
    <rPh sb="18" eb="20">
      <t>キョウギ</t>
    </rPh>
    <rPh sb="20" eb="22">
      <t>タイカイ</t>
    </rPh>
    <phoneticPr fontId="2"/>
  </si>
  <si>
    <t>種目⑤</t>
    <rPh sb="0" eb="2">
      <t>シュモク</t>
    </rPh>
    <phoneticPr fontId="2"/>
  </si>
  <si>
    <t>⑤</t>
    <phoneticPr fontId="2"/>
  </si>
  <si>
    <t>種目数５</t>
    <rPh sb="0" eb="2">
      <t>シュモク</t>
    </rPh>
    <rPh sb="2" eb="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</si>
</sst>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部&quot;"/>
    <numFmt numFmtId="188" formatCode="#,##0_ "/>
    <numFmt numFmtId="189" formatCode="00000"/>
    <numFmt numFmtId="190" formatCode="0&quot;枚&quot;"/>
    <numFmt numFmtId="191" formatCode="0&quot;個&quot;"/>
    <numFmt numFmtId="192" formatCode="&quot;期日：&quot;[$-411]ggge&quot;年&quot;m&quot;月&quot;d&quot;日&quot;"/>
  </numFmts>
  <fonts count="3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9" fillId="0" borderId="0">
      <alignment vertical="center"/>
    </xf>
  </cellStyleXfs>
  <cellXfs count="28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80" fontId="3" fillId="0" borderId="0" xfId="0" applyNumberFormat="1" applyFont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14" fontId="6" fillId="0" borderId="6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9" fontId="0" fillId="6" borderId="1" xfId="0" applyNumberFormat="1" applyFill="1" applyBorder="1" applyAlignment="1" applyProtection="1">
      <alignment horizontal="center" vertical="center"/>
      <protection locked="0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186" fontId="0" fillId="3" borderId="27" xfId="0" applyNumberFormat="1" applyFill="1" applyBorder="1" applyAlignment="1" applyProtection="1">
      <alignment vertical="center" shrinkToFit="1"/>
      <protection locked="0"/>
    </xf>
    <xf numFmtId="186" fontId="0" fillId="4" borderId="27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 shrinkToFit="1"/>
    </xf>
    <xf numFmtId="178" fontId="0" fillId="3" borderId="4" xfId="0" applyNumberFormat="1" applyFill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0" fillId="3" borderId="1" xfId="0" applyNumberFormat="1" applyFill="1" applyBorder="1" applyAlignment="1" applyProtection="1">
      <alignment horizontal="center" vertical="center"/>
      <protection locked="0"/>
    </xf>
    <xf numFmtId="178" fontId="0" fillId="4" borderId="1" xfId="0" applyNumberFormat="1" applyFill="1" applyBorder="1" applyAlignment="1" applyProtection="1">
      <alignment horizontal="center" vertical="center"/>
      <protection locked="0"/>
    </xf>
    <xf numFmtId="183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1" fillId="0" borderId="0" xfId="0" applyFont="1">
      <alignment vertical="center"/>
    </xf>
    <xf numFmtId="18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82" fontId="3" fillId="0" borderId="0" xfId="0" applyNumberFormat="1" applyFont="1" applyAlignment="1">
      <alignment horizontal="right" vertical="center" shrinkToFit="1"/>
    </xf>
    <xf numFmtId="181" fontId="3" fillId="0" borderId="0" xfId="0" applyNumberFormat="1" applyFont="1">
      <alignment vertical="center"/>
    </xf>
    <xf numFmtId="0" fontId="32" fillId="0" borderId="0" xfId="0" applyFont="1">
      <alignment vertical="center"/>
    </xf>
    <xf numFmtId="178" fontId="0" fillId="7" borderId="1" xfId="0" applyNumberFormat="1" applyFill="1" applyBorder="1" applyAlignment="1" applyProtection="1">
      <alignment horizontal="center" vertical="center"/>
      <protection locked="0"/>
    </xf>
    <xf numFmtId="183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56" fontId="7" fillId="2" borderId="26" xfId="0" applyNumberFormat="1" applyFont="1" applyFill="1" applyBorder="1" applyAlignment="1" applyProtection="1">
      <alignment horizontal="center" vertical="center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7" fillId="2" borderId="27" xfId="0" applyNumberFormat="1" applyFont="1" applyFill="1" applyBorder="1" applyAlignment="1" applyProtection="1">
      <alignment horizontal="center" vertical="center"/>
      <protection locked="0"/>
    </xf>
    <xf numFmtId="191" fontId="3" fillId="2" borderId="26" xfId="0" applyNumberFormat="1" applyFont="1" applyFill="1" applyBorder="1" applyAlignment="1" applyProtection="1">
      <alignment horizontal="center" vertical="center"/>
      <protection locked="0"/>
    </xf>
    <xf numFmtId="191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80" fontId="3" fillId="0" borderId="3" xfId="0" applyNumberFormat="1" applyFont="1" applyBorder="1" applyAlignment="1">
      <alignment horizontal="right" vertical="center"/>
    </xf>
    <xf numFmtId="190" fontId="3" fillId="2" borderId="9" xfId="0" applyNumberFormat="1" applyFont="1" applyFill="1" applyBorder="1" applyAlignment="1" applyProtection="1">
      <alignment horizontal="center" vertical="center"/>
      <protection locked="0"/>
    </xf>
    <xf numFmtId="190" fontId="3" fillId="2" borderId="25" xfId="0" applyNumberFormat="1" applyFont="1" applyFill="1" applyBorder="1" applyAlignment="1" applyProtection="1">
      <alignment horizontal="center" vertical="center"/>
      <protection locked="0"/>
    </xf>
    <xf numFmtId="180" fontId="4" fillId="0" borderId="6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2" fontId="3" fillId="0" borderId="0" xfId="0" applyNumberFormat="1" applyFont="1" applyAlignment="1">
      <alignment horizontal="right" vertical="center" shrinkToFit="1"/>
    </xf>
    <xf numFmtId="187" fontId="3" fillId="2" borderId="26" xfId="0" applyNumberFormat="1" applyFont="1" applyFill="1" applyBorder="1" applyAlignment="1" applyProtection="1">
      <alignment horizontal="center" vertical="center"/>
      <protection locked="0"/>
    </xf>
    <xf numFmtId="187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right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33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185" fontId="6" fillId="0" borderId="0" xfId="0" applyNumberFormat="1" applyFont="1" applyAlignment="1">
      <alignment horizontal="center" vertical="center"/>
    </xf>
    <xf numFmtId="185" fontId="6" fillId="0" borderId="24" xfId="0" applyNumberFormat="1" applyFont="1" applyBorder="1" applyAlignment="1">
      <alignment horizontal="center" vertical="center"/>
    </xf>
    <xf numFmtId="189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18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8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horizontal="right" vertical="center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192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185" fontId="6" fillId="0" borderId="8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181" fontId="3" fillId="0" borderId="0" xfId="0" applyNumberFormat="1" applyFont="1" applyAlignment="1">
      <alignment horizontal="right" vertical="center"/>
    </xf>
    <xf numFmtId="181" fontId="3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1" fillId="0" borderId="30" xfId="0" applyFont="1" applyBorder="1" applyAlignment="1">
      <alignment horizontal="center" vertical="center" shrinkToFit="1"/>
    </xf>
  </cellXfs>
  <cellStyles count="3">
    <cellStyle name="標準" xfId="0" builtinId="0"/>
    <cellStyle name="標準 3" xfId="2" xr:uid="{00000000-0005-0000-0000-000001000000}"/>
    <cellStyle name="標準_申込書一式" xfId="1" xr:uid="{00000000-0005-0000-0000-000002000000}"/>
  </cellStyles>
  <dxfs count="1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J122"/>
  <sheetViews>
    <sheetView showGridLines="0" view="pageBreakPreview" zoomScale="60" zoomScaleNormal="100" workbookViewId="0">
      <selection activeCell="C3" sqref="C3:G3"/>
    </sheetView>
  </sheetViews>
  <sheetFormatPr defaultColWidth="9.09765625" defaultRowHeight="22.5" customHeight="1" x14ac:dyDescent="0.2"/>
  <cols>
    <col min="1" max="1" width="5.296875" style="4" customWidth="1"/>
    <col min="2" max="2" width="22.59765625" style="4" customWidth="1"/>
    <col min="3" max="12" width="3.69921875" style="4" customWidth="1"/>
    <col min="13" max="13" width="4.8984375" style="4" customWidth="1"/>
    <col min="14" max="26" width="3.69921875" style="4" customWidth="1"/>
    <col min="27" max="27" width="3.69921875" style="4" hidden="1" customWidth="1"/>
    <col min="28" max="28" width="13" style="4" hidden="1" customWidth="1"/>
    <col min="29" max="36" width="9.09765625" style="4" hidden="1" customWidth="1"/>
    <col min="37" max="39" width="9.09765625" style="4" customWidth="1"/>
    <col min="40" max="16384" width="9.09765625" style="4"/>
  </cols>
  <sheetData>
    <row r="1" spans="2:30" ht="22.5" customHeight="1" x14ac:dyDescent="0.2">
      <c r="B1" s="174" t="s">
        <v>384</v>
      </c>
      <c r="C1" s="2"/>
      <c r="D1" s="2"/>
      <c r="E1" s="2"/>
      <c r="F1" s="2"/>
      <c r="G1" s="2"/>
      <c r="H1" s="2"/>
      <c r="I1" s="2"/>
      <c r="J1" s="2"/>
      <c r="U1" s="233" t="s">
        <v>76</v>
      </c>
      <c r="V1" s="234"/>
      <c r="W1" s="234"/>
      <c r="X1" s="235"/>
    </row>
    <row r="2" spans="2:30" ht="21.75" customHeight="1" thickBot="1" x14ac:dyDescent="0.25">
      <c r="B2" s="262">
        <v>45907</v>
      </c>
      <c r="C2" s="262"/>
      <c r="D2" s="262"/>
      <c r="E2" s="262"/>
      <c r="F2" s="262"/>
      <c r="G2" s="1"/>
      <c r="H2" s="1"/>
      <c r="I2" s="1"/>
      <c r="J2" s="1"/>
      <c r="O2" s="144"/>
      <c r="P2" s="145" t="s">
        <v>63</v>
      </c>
      <c r="Q2" s="146"/>
      <c r="R2" s="146"/>
      <c r="S2" s="146"/>
      <c r="T2" s="146"/>
      <c r="U2" s="146"/>
      <c r="V2" s="146"/>
      <c r="W2" s="146"/>
      <c r="X2" s="147"/>
    </row>
    <row r="3" spans="2:30" ht="22.5" customHeight="1" x14ac:dyDescent="0.2">
      <c r="B3" s="32" t="s">
        <v>336</v>
      </c>
      <c r="C3" s="220"/>
      <c r="D3" s="221"/>
      <c r="E3" s="221"/>
      <c r="F3" s="221"/>
      <c r="G3" s="222"/>
      <c r="H3" s="1"/>
      <c r="I3" s="1"/>
      <c r="J3" s="1"/>
      <c r="T3" s="253" t="s">
        <v>378</v>
      </c>
      <c r="U3" s="253"/>
      <c r="V3" s="253"/>
      <c r="W3" s="253"/>
      <c r="X3" s="253"/>
    </row>
    <row r="4" spans="2:30" ht="9" customHeight="1" x14ac:dyDescent="0.2">
      <c r="B4" s="32"/>
      <c r="C4" s="1"/>
      <c r="D4" s="1"/>
      <c r="E4" s="1"/>
      <c r="F4" s="1"/>
      <c r="G4" s="1"/>
      <c r="H4" s="1"/>
      <c r="I4" s="1"/>
      <c r="J4" s="1"/>
      <c r="T4" s="9"/>
      <c r="U4" s="9"/>
      <c r="V4" s="9"/>
      <c r="W4" s="9"/>
      <c r="X4" s="9"/>
    </row>
    <row r="5" spans="2:30" ht="24" customHeight="1" x14ac:dyDescent="0.2">
      <c r="B5" s="32" t="s">
        <v>1</v>
      </c>
      <c r="C5" s="243"/>
      <c r="D5" s="244"/>
      <c r="E5" s="244"/>
      <c r="F5" s="244"/>
      <c r="G5" s="244"/>
      <c r="H5" s="244"/>
      <c r="I5" s="244"/>
      <c r="J5" s="244"/>
      <c r="K5" s="245"/>
      <c r="P5" s="32"/>
      <c r="Q5" s="236"/>
      <c r="R5" s="236"/>
      <c r="S5" s="236"/>
      <c r="T5" s="236"/>
      <c r="U5" s="236"/>
      <c r="V5" s="236"/>
      <c r="W5" s="31"/>
      <c r="AB5" s="4" t="str">
        <f>AC5&amp;AD5</f>
        <v>01</v>
      </c>
      <c r="AC5" s="143" t="s">
        <v>337</v>
      </c>
      <c r="AD5" s="4" t="str">
        <f>RIGHT(C3,3)</f>
        <v/>
      </c>
    </row>
    <row r="6" spans="2:30" ht="9" customHeight="1" x14ac:dyDescent="0.2">
      <c r="B6" s="2"/>
    </row>
    <row r="7" spans="2:30" ht="24" customHeight="1" x14ac:dyDescent="0.2">
      <c r="B7" s="32" t="s">
        <v>0</v>
      </c>
      <c r="C7" s="237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9"/>
      <c r="AD7" s="4" t="s">
        <v>173</v>
      </c>
    </row>
    <row r="8" spans="2:30" ht="9" customHeight="1" x14ac:dyDescent="0.2">
      <c r="B8" s="2"/>
      <c r="AD8" s="4" t="s">
        <v>174</v>
      </c>
    </row>
    <row r="9" spans="2:30" ht="20.149999999999999" customHeight="1" x14ac:dyDescent="0.2">
      <c r="B9" s="35" t="s">
        <v>26</v>
      </c>
      <c r="C9" s="254"/>
      <c r="D9" s="255"/>
      <c r="E9" s="255"/>
      <c r="F9" s="255"/>
      <c r="G9" s="255"/>
      <c r="H9" s="255"/>
      <c r="I9" s="255"/>
      <c r="J9" s="255"/>
      <c r="K9" s="256"/>
      <c r="M9" s="2"/>
      <c r="AB9" s="122">
        <v>40511</v>
      </c>
      <c r="AD9" s="4" t="s">
        <v>175</v>
      </c>
    </row>
    <row r="10" spans="2:30" ht="14.25" hidden="1" customHeight="1" x14ac:dyDescent="0.2">
      <c r="B10" s="35"/>
      <c r="C10" s="99"/>
      <c r="D10" s="98"/>
      <c r="E10" s="98"/>
      <c r="F10" s="98"/>
      <c r="G10" s="98"/>
      <c r="H10" s="98"/>
      <c r="I10" s="98"/>
      <c r="J10" s="98"/>
      <c r="K10" s="98"/>
      <c r="AB10" s="122">
        <v>40512</v>
      </c>
      <c r="AD10" s="4" t="s">
        <v>176</v>
      </c>
    </row>
    <row r="11" spans="2:30" ht="24" customHeight="1" x14ac:dyDescent="0.2">
      <c r="B11" s="32" t="s">
        <v>2</v>
      </c>
      <c r="C11" s="263"/>
      <c r="D11" s="263"/>
      <c r="E11" s="263"/>
      <c r="F11" s="263"/>
      <c r="G11" s="263"/>
      <c r="H11" s="263"/>
      <c r="I11" s="263"/>
      <c r="J11" s="263"/>
      <c r="K11" s="263"/>
      <c r="L11" s="30"/>
      <c r="Q11" s="100"/>
      <c r="R11" s="32" t="s">
        <v>285</v>
      </c>
      <c r="S11" s="246"/>
      <c r="T11" s="247"/>
      <c r="U11" s="247"/>
      <c r="V11" s="248"/>
      <c r="AB11" s="122">
        <v>40513</v>
      </c>
    </row>
    <row r="12" spans="2:30" ht="9" customHeight="1" x14ac:dyDescent="0.2">
      <c r="O12" s="101"/>
      <c r="AB12" s="122">
        <v>40514</v>
      </c>
    </row>
    <row r="13" spans="2:30" ht="24" customHeight="1" x14ac:dyDescent="0.2">
      <c r="B13" s="32" t="s">
        <v>3</v>
      </c>
      <c r="C13" s="9" t="s">
        <v>4</v>
      </c>
      <c r="D13" s="224"/>
      <c r="E13" s="225"/>
      <c r="F13" s="225"/>
      <c r="G13" s="225"/>
      <c r="H13" s="226"/>
      <c r="I13" s="43"/>
      <c r="J13" s="42"/>
      <c r="K13" s="42"/>
      <c r="L13" s="31"/>
      <c r="AB13" s="122">
        <v>40515</v>
      </c>
    </row>
    <row r="14" spans="2:30" ht="24" customHeight="1" x14ac:dyDescent="0.2">
      <c r="D14" s="227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9"/>
      <c r="AB14" s="122">
        <v>40516</v>
      </c>
    </row>
    <row r="15" spans="2:30" ht="24" customHeight="1" x14ac:dyDescent="0.2">
      <c r="D15" s="240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2"/>
      <c r="AB15" s="122">
        <v>40517</v>
      </c>
    </row>
    <row r="16" spans="2:30" ht="24" customHeight="1" x14ac:dyDescent="0.2">
      <c r="B16" s="32"/>
      <c r="C16" s="12"/>
      <c r="D16" s="260" t="s">
        <v>5</v>
      </c>
      <c r="E16" s="261"/>
      <c r="F16" s="257"/>
      <c r="G16" s="258"/>
      <c r="H16" s="258"/>
      <c r="I16" s="258"/>
      <c r="J16" s="258"/>
      <c r="K16" s="258"/>
      <c r="L16" s="258"/>
      <c r="M16" s="259"/>
      <c r="O16" s="34" t="s">
        <v>23</v>
      </c>
      <c r="P16" s="249"/>
      <c r="Q16" s="250"/>
      <c r="R16" s="250"/>
      <c r="S16" s="250"/>
      <c r="T16" s="250"/>
      <c r="U16" s="250"/>
      <c r="V16" s="250"/>
      <c r="W16" s="251"/>
      <c r="AB16" s="122">
        <v>40518</v>
      </c>
    </row>
    <row r="17" spans="2:28" ht="24" customHeight="1" x14ac:dyDescent="0.2">
      <c r="B17" s="32"/>
      <c r="C17" s="12"/>
      <c r="D17" s="33"/>
      <c r="E17" s="32" t="s">
        <v>24</v>
      </c>
      <c r="F17" s="249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1"/>
      <c r="AB17" s="122">
        <v>40519</v>
      </c>
    </row>
    <row r="18" spans="2:28" ht="18" customHeight="1" x14ac:dyDescent="0.2">
      <c r="B18" s="252" t="str">
        <f>IF(AND(AND($E$21="",$P$21=""),$T$34&gt;5),"※競技役員欄にご記入がありません。このままですと受付できません。","")</f>
        <v/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AB18" s="122">
        <v>40520</v>
      </c>
    </row>
    <row r="19" spans="2:28" ht="20.149999999999999" customHeight="1" x14ac:dyDescent="0.2">
      <c r="B19" s="32"/>
      <c r="C19" s="216" t="s">
        <v>26</v>
      </c>
      <c r="D19" s="217"/>
      <c r="E19" s="254"/>
      <c r="F19" s="255"/>
      <c r="G19" s="255"/>
      <c r="H19" s="255"/>
      <c r="I19" s="255"/>
      <c r="J19" s="255"/>
      <c r="K19" s="255"/>
      <c r="L19" s="255"/>
      <c r="M19" s="256"/>
      <c r="N19" s="265" t="s">
        <v>326</v>
      </c>
      <c r="O19" s="217"/>
      <c r="P19" s="254"/>
      <c r="Q19" s="255"/>
      <c r="R19" s="255"/>
      <c r="S19" s="255"/>
      <c r="T19" s="255"/>
      <c r="U19" s="255"/>
      <c r="V19" s="255"/>
      <c r="W19" s="255"/>
      <c r="X19" s="256"/>
      <c r="AB19" s="122">
        <v>40521</v>
      </c>
    </row>
    <row r="20" spans="2:28" ht="14.25" hidden="1" customHeight="1" x14ac:dyDescent="0.2">
      <c r="B20" s="32"/>
      <c r="C20" s="12"/>
      <c r="D20" s="35"/>
      <c r="E20" s="99"/>
      <c r="F20" s="99"/>
      <c r="G20" s="99"/>
      <c r="H20" s="99"/>
      <c r="I20" s="99"/>
      <c r="J20" s="99"/>
      <c r="K20" s="99"/>
      <c r="L20" s="99"/>
      <c r="M20" s="99"/>
      <c r="N20" s="12"/>
      <c r="O20" s="33"/>
      <c r="P20" s="99"/>
      <c r="Q20" s="99"/>
      <c r="R20" s="99"/>
      <c r="S20" s="99"/>
      <c r="T20" s="99"/>
      <c r="U20" s="99"/>
      <c r="V20" s="99"/>
      <c r="W20" s="99"/>
      <c r="X20" s="99"/>
      <c r="AB20" s="122">
        <v>40522</v>
      </c>
    </row>
    <row r="21" spans="2:28" ht="24" customHeight="1" x14ac:dyDescent="0.2">
      <c r="B21" s="33" t="s">
        <v>25</v>
      </c>
      <c r="C21" s="218" t="s">
        <v>324</v>
      </c>
      <c r="D21" s="219"/>
      <c r="E21" s="207"/>
      <c r="F21" s="208"/>
      <c r="G21" s="208"/>
      <c r="H21" s="208"/>
      <c r="I21" s="208"/>
      <c r="J21" s="208"/>
      <c r="K21" s="208"/>
      <c r="L21" s="208"/>
      <c r="M21" s="209"/>
      <c r="N21" s="264" t="s">
        <v>325</v>
      </c>
      <c r="O21" s="219"/>
      <c r="P21" s="207"/>
      <c r="Q21" s="208"/>
      <c r="R21" s="208"/>
      <c r="S21" s="208"/>
      <c r="T21" s="208"/>
      <c r="U21" s="208"/>
      <c r="V21" s="208"/>
      <c r="W21" s="208"/>
      <c r="X21" s="209"/>
      <c r="AB21" s="122">
        <v>40523</v>
      </c>
    </row>
    <row r="22" spans="2:28" ht="19.5" customHeight="1" x14ac:dyDescent="0.2">
      <c r="B22" s="33"/>
      <c r="C22" s="210" t="s">
        <v>118</v>
      </c>
      <c r="D22" s="210"/>
      <c r="E22" s="210"/>
      <c r="F22" s="210"/>
      <c r="G22" s="211"/>
      <c r="H22" s="212"/>
      <c r="I22" s="213"/>
      <c r="J22" s="108"/>
      <c r="K22" s="108"/>
      <c r="N22" s="210" t="s">
        <v>118</v>
      </c>
      <c r="O22" s="210"/>
      <c r="P22" s="210"/>
      <c r="Q22" s="210"/>
      <c r="R22" s="211"/>
      <c r="S22" s="212"/>
      <c r="T22" s="213"/>
      <c r="U22" s="108"/>
      <c r="V22" s="108"/>
      <c r="AB22" s="122">
        <v>40524</v>
      </c>
    </row>
    <row r="23" spans="2:28" ht="19.5" hidden="1" customHeight="1" x14ac:dyDescent="0.2">
      <c r="B23" s="33"/>
      <c r="C23" s="210" t="s">
        <v>119</v>
      </c>
      <c r="D23" s="210"/>
      <c r="E23" s="210"/>
      <c r="F23" s="210"/>
      <c r="G23" s="230"/>
      <c r="H23" s="231"/>
      <c r="I23" s="232"/>
      <c r="J23" s="108"/>
      <c r="K23" s="108"/>
      <c r="N23" s="210" t="s">
        <v>119</v>
      </c>
      <c r="O23" s="210"/>
      <c r="P23" s="210"/>
      <c r="Q23" s="210"/>
      <c r="R23" s="230"/>
      <c r="S23" s="231"/>
      <c r="T23" s="232"/>
      <c r="U23" s="108"/>
      <c r="V23" s="108"/>
      <c r="AB23" s="122">
        <v>40525</v>
      </c>
    </row>
    <row r="24" spans="2:28" ht="19.5" customHeight="1" x14ac:dyDescent="0.2">
      <c r="B24" s="33"/>
      <c r="C24" s="210" t="s">
        <v>340</v>
      </c>
      <c r="D24" s="210"/>
      <c r="E24" s="210"/>
      <c r="F24" s="214"/>
      <c r="G24" s="211"/>
      <c r="H24" s="212"/>
      <c r="I24" s="212"/>
      <c r="J24" s="212"/>
      <c r="K24" s="212"/>
      <c r="L24" s="212"/>
      <c r="M24" s="213"/>
      <c r="N24" s="215" t="s">
        <v>340</v>
      </c>
      <c r="O24" s="210"/>
      <c r="P24" s="210"/>
      <c r="Q24" s="214"/>
      <c r="R24" s="211"/>
      <c r="S24" s="212"/>
      <c r="T24" s="212"/>
      <c r="U24" s="212"/>
      <c r="V24" s="212"/>
      <c r="W24" s="212"/>
      <c r="X24" s="213"/>
      <c r="AB24" s="122">
        <v>40526</v>
      </c>
    </row>
    <row r="25" spans="2:28" ht="11.25" customHeight="1" x14ac:dyDescent="0.2">
      <c r="B25" s="12"/>
      <c r="AB25" s="122">
        <v>40527</v>
      </c>
    </row>
    <row r="26" spans="2:28" ht="19.5" customHeight="1" x14ac:dyDescent="0.2">
      <c r="B26" s="12"/>
      <c r="C26" s="216" t="s">
        <v>26</v>
      </c>
      <c r="D26" s="217"/>
      <c r="E26" s="254"/>
      <c r="F26" s="255"/>
      <c r="G26" s="255"/>
      <c r="H26" s="255"/>
      <c r="I26" s="255"/>
      <c r="J26" s="255"/>
      <c r="K26" s="255"/>
      <c r="L26" s="255"/>
      <c r="M26" s="256"/>
      <c r="AB26" s="122"/>
    </row>
    <row r="27" spans="2:28" ht="24" customHeight="1" x14ac:dyDescent="0.2">
      <c r="C27" s="218" t="s">
        <v>341</v>
      </c>
      <c r="D27" s="219"/>
      <c r="E27" s="207"/>
      <c r="F27" s="208"/>
      <c r="G27" s="208"/>
      <c r="H27" s="208"/>
      <c r="I27" s="208"/>
      <c r="J27" s="208"/>
      <c r="K27" s="208"/>
      <c r="L27" s="208"/>
      <c r="M27" s="209"/>
      <c r="AB27" s="122">
        <v>40528</v>
      </c>
    </row>
    <row r="28" spans="2:28" ht="19.5" customHeight="1" x14ac:dyDescent="0.2">
      <c r="C28" s="210" t="s">
        <v>118</v>
      </c>
      <c r="D28" s="210"/>
      <c r="E28" s="210"/>
      <c r="F28" s="210"/>
      <c r="G28" s="211"/>
      <c r="H28" s="212"/>
      <c r="I28" s="213"/>
      <c r="AB28" s="122">
        <v>40529</v>
      </c>
    </row>
    <row r="29" spans="2:28" ht="19.5" customHeight="1" x14ac:dyDescent="0.2">
      <c r="C29" s="210" t="s">
        <v>340</v>
      </c>
      <c r="D29" s="210"/>
      <c r="E29" s="210"/>
      <c r="F29" s="214"/>
      <c r="G29" s="211"/>
      <c r="H29" s="212"/>
      <c r="I29" s="212"/>
      <c r="J29" s="212"/>
      <c r="K29" s="212"/>
      <c r="L29" s="212"/>
      <c r="M29" s="213"/>
      <c r="AB29" s="122">
        <v>40530</v>
      </c>
    </row>
    <row r="30" spans="2:28" ht="24" customHeight="1" x14ac:dyDescent="0.2">
      <c r="AB30" s="122"/>
    </row>
    <row r="31" spans="2:28" ht="11.25" customHeight="1" x14ac:dyDescent="0.2">
      <c r="B31" s="12"/>
      <c r="AB31" s="122">
        <v>40531</v>
      </c>
    </row>
    <row r="32" spans="2:28" ht="24" customHeight="1" x14ac:dyDescent="0.2">
      <c r="B32" s="12" t="s">
        <v>27</v>
      </c>
      <c r="C32" s="4" t="s">
        <v>29</v>
      </c>
      <c r="H32" s="266">
        <f>申込一覧表!AJ46</f>
        <v>0</v>
      </c>
      <c r="I32" s="266"/>
      <c r="L32" s="268" t="s">
        <v>32</v>
      </c>
      <c r="M32" s="268"/>
      <c r="N32" s="268"/>
      <c r="O32" s="268"/>
      <c r="P32" s="268"/>
      <c r="R32" s="185" t="s">
        <v>29</v>
      </c>
      <c r="S32" s="185"/>
      <c r="U32" s="179"/>
      <c r="W32" s="204">
        <f>申込一覧表!AL47</f>
        <v>0</v>
      </c>
      <c r="X32" s="204"/>
      <c r="Y32" s="178"/>
      <c r="AB32" s="122">
        <v>40532</v>
      </c>
    </row>
    <row r="33" spans="2:28" ht="24" customHeight="1" x14ac:dyDescent="0.2">
      <c r="B33" s="12"/>
      <c r="C33" s="95" t="s">
        <v>28</v>
      </c>
      <c r="D33" s="95"/>
      <c r="E33" s="95"/>
      <c r="F33" s="95"/>
      <c r="G33" s="95"/>
      <c r="H33" s="267">
        <f>申込一覧表!AJ88</f>
        <v>0</v>
      </c>
      <c r="I33" s="267"/>
      <c r="N33" s="198"/>
      <c r="O33" s="198"/>
      <c r="P33" s="185"/>
      <c r="Q33" s="185"/>
      <c r="R33" s="269" t="s">
        <v>28</v>
      </c>
      <c r="S33" s="269"/>
      <c r="T33" s="267"/>
      <c r="U33" s="267"/>
      <c r="V33" s="95"/>
      <c r="W33" s="203">
        <f>申込一覧表!AL89</f>
        <v>0</v>
      </c>
      <c r="X33" s="203"/>
      <c r="Y33" s="178"/>
      <c r="AB33" s="122">
        <v>40533</v>
      </c>
    </row>
    <row r="34" spans="2:28" ht="24" customHeight="1" x14ac:dyDescent="0.2">
      <c r="B34" s="12"/>
      <c r="C34" s="4" t="s">
        <v>30</v>
      </c>
      <c r="H34" s="266">
        <f>SUM(H32:I33)</f>
        <v>0</v>
      </c>
      <c r="I34" s="266"/>
      <c r="N34" s="185"/>
      <c r="O34" s="185"/>
      <c r="P34" s="185"/>
      <c r="Q34" s="185"/>
      <c r="R34" s="185" t="s">
        <v>30</v>
      </c>
      <c r="S34" s="185"/>
      <c r="T34" s="266"/>
      <c r="U34" s="266"/>
      <c r="W34" s="204">
        <f>SUM(W32:X33)</f>
        <v>0</v>
      </c>
      <c r="X34" s="204"/>
      <c r="Y34" s="178"/>
      <c r="AB34" s="122">
        <v>40534</v>
      </c>
    </row>
    <row r="35" spans="2:28" ht="19.5" hidden="1" customHeight="1" x14ac:dyDescent="0.2">
      <c r="B35" s="12"/>
      <c r="M35" s="204"/>
      <c r="N35" s="204"/>
      <c r="O35" s="204"/>
      <c r="AB35" s="122">
        <v>40535</v>
      </c>
    </row>
    <row r="36" spans="2:28" ht="19.5" customHeight="1" x14ac:dyDescent="0.2">
      <c r="AB36" s="122">
        <v>40536</v>
      </c>
    </row>
    <row r="37" spans="2:28" ht="24" customHeight="1" x14ac:dyDescent="0.2">
      <c r="B37" s="12" t="s">
        <v>31</v>
      </c>
      <c r="C37" s="4" t="s">
        <v>330</v>
      </c>
      <c r="H37" s="204">
        <f>リレーオーダー用紙!BK26</f>
        <v>0</v>
      </c>
      <c r="I37" s="204"/>
      <c r="J37" s="173"/>
      <c r="L37" s="4" t="s">
        <v>332</v>
      </c>
      <c r="Q37" s="204">
        <f>リレーオーダー用紙!BK16</f>
        <v>0</v>
      </c>
      <c r="R37" s="204"/>
      <c r="S37" s="173"/>
      <c r="AB37" s="122">
        <v>40537</v>
      </c>
    </row>
    <row r="38" spans="2:28" ht="24" customHeight="1" x14ac:dyDescent="0.2">
      <c r="B38" s="12"/>
      <c r="C38" s="4" t="s">
        <v>331</v>
      </c>
      <c r="H38" s="204">
        <f>リレーオーダー用紙!BK46</f>
        <v>0</v>
      </c>
      <c r="I38" s="204"/>
      <c r="J38" s="173"/>
      <c r="L38" s="4" t="s">
        <v>333</v>
      </c>
      <c r="Q38" s="204">
        <f>リレーオーダー用紙!BK36</f>
        <v>0</v>
      </c>
      <c r="R38" s="204"/>
      <c r="S38" s="173"/>
      <c r="AB38" s="122">
        <v>40538</v>
      </c>
    </row>
    <row r="39" spans="2:28" ht="24" customHeight="1" x14ac:dyDescent="0.2">
      <c r="B39" s="12"/>
      <c r="C39" s="95" t="s">
        <v>371</v>
      </c>
      <c r="D39" s="95"/>
      <c r="E39" s="95"/>
      <c r="F39" s="95"/>
      <c r="G39" s="95"/>
      <c r="H39" s="203">
        <f>リレーオーダー用紙!BK66</f>
        <v>0</v>
      </c>
      <c r="I39" s="203"/>
      <c r="J39" s="182"/>
      <c r="K39" s="95"/>
      <c r="L39" s="95" t="s">
        <v>372</v>
      </c>
      <c r="M39" s="95"/>
      <c r="N39" s="95"/>
      <c r="O39" s="95"/>
      <c r="P39" s="95"/>
      <c r="Q39" s="203">
        <f>リレーオーダー用紙!BK56</f>
        <v>0</v>
      </c>
      <c r="R39" s="203"/>
      <c r="S39" s="173"/>
      <c r="AB39" s="122">
        <v>40539</v>
      </c>
    </row>
    <row r="40" spans="2:28" ht="24" hidden="1" customHeight="1" x14ac:dyDescent="0.2">
      <c r="B40" s="12"/>
      <c r="C40" s="95" t="s">
        <v>333</v>
      </c>
      <c r="D40" s="95"/>
      <c r="E40" s="95"/>
      <c r="F40" s="95"/>
      <c r="G40" s="95"/>
      <c r="H40" s="203"/>
      <c r="I40" s="203"/>
      <c r="J40" s="173"/>
      <c r="L40" s="101"/>
      <c r="Q40" s="223"/>
      <c r="R40" s="223"/>
      <c r="S40" s="223"/>
      <c r="AB40" s="122">
        <v>40540</v>
      </c>
    </row>
    <row r="41" spans="2:28" ht="24" customHeight="1" x14ac:dyDescent="0.2">
      <c r="B41" s="12"/>
      <c r="H41" s="204"/>
      <c r="I41" s="204"/>
      <c r="J41" s="173"/>
      <c r="L41" s="4" t="s">
        <v>373</v>
      </c>
      <c r="P41" s="204">
        <f>SUM(H37:I39,Q37:R39)</f>
        <v>0</v>
      </c>
      <c r="Q41" s="204"/>
      <c r="R41" s="204"/>
      <c r="S41" s="173"/>
      <c r="T41" s="196"/>
      <c r="U41" s="196"/>
      <c r="V41" s="196"/>
      <c r="W41" s="196"/>
      <c r="AB41" s="122">
        <v>40541</v>
      </c>
    </row>
    <row r="42" spans="2:28" ht="19.5" customHeight="1" x14ac:dyDescent="0.2">
      <c r="B42" s="12"/>
      <c r="H42" s="142"/>
      <c r="I42" s="142"/>
      <c r="J42" s="142"/>
      <c r="L42" s="11"/>
      <c r="N42" s="204"/>
      <c r="O42" s="204"/>
      <c r="T42" s="196"/>
      <c r="U42" s="196"/>
      <c r="V42" s="196"/>
      <c r="W42" s="196"/>
      <c r="AB42" s="122"/>
    </row>
    <row r="43" spans="2:28" ht="24" customHeight="1" x14ac:dyDescent="0.2">
      <c r="B43" s="12" t="s">
        <v>327</v>
      </c>
      <c r="H43" s="186"/>
      <c r="I43" s="186"/>
      <c r="J43" s="186"/>
      <c r="L43" s="270"/>
      <c r="M43" s="185"/>
      <c r="T43" s="196"/>
      <c r="U43" s="196"/>
      <c r="V43" s="196"/>
      <c r="W43" s="196"/>
      <c r="AB43" s="122"/>
    </row>
    <row r="44" spans="2:28" ht="24" customHeight="1" x14ac:dyDescent="0.2">
      <c r="B44" s="12"/>
      <c r="C44" s="185" t="s">
        <v>328</v>
      </c>
      <c r="D44" s="185"/>
      <c r="E44" s="185"/>
      <c r="F44" s="185" t="s">
        <v>338</v>
      </c>
      <c r="G44" s="185"/>
      <c r="H44" s="196">
        <v>1000</v>
      </c>
      <c r="I44" s="196"/>
      <c r="J44" s="196"/>
      <c r="K44" s="4" t="s">
        <v>43</v>
      </c>
      <c r="L44" s="197">
        <f>W32</f>
        <v>0</v>
      </c>
      <c r="M44" s="198"/>
      <c r="O44" s="4" t="s">
        <v>42</v>
      </c>
      <c r="P44" s="196">
        <f t="shared" ref="P44:P49" si="0">H44*L44</f>
        <v>0</v>
      </c>
      <c r="Q44" s="196"/>
      <c r="R44" s="196"/>
      <c r="S44" s="196"/>
      <c r="AB44" s="122">
        <v>40543</v>
      </c>
    </row>
    <row r="45" spans="2:28" ht="24" customHeight="1" x14ac:dyDescent="0.2">
      <c r="B45" s="12"/>
      <c r="F45" s="185" t="s">
        <v>339</v>
      </c>
      <c r="G45" s="185"/>
      <c r="H45" s="196">
        <v>1000</v>
      </c>
      <c r="I45" s="196"/>
      <c r="J45" s="196"/>
      <c r="K45" s="4" t="s">
        <v>43</v>
      </c>
      <c r="L45" s="197">
        <f>W33</f>
        <v>0</v>
      </c>
      <c r="M45" s="198"/>
      <c r="O45" s="4" t="s">
        <v>42</v>
      </c>
      <c r="P45" s="196">
        <f t="shared" si="0"/>
        <v>0</v>
      </c>
      <c r="Q45" s="196"/>
      <c r="R45" s="196"/>
      <c r="S45" s="196"/>
      <c r="AB45" s="122"/>
    </row>
    <row r="46" spans="2:28" ht="24" customHeight="1" x14ac:dyDescent="0.2">
      <c r="B46" s="12"/>
      <c r="C46" s="195" t="s">
        <v>329</v>
      </c>
      <c r="D46" s="195"/>
      <c r="E46" s="195"/>
      <c r="F46" s="185" t="s">
        <v>338</v>
      </c>
      <c r="G46" s="185"/>
      <c r="H46" s="196">
        <v>3000</v>
      </c>
      <c r="I46" s="196"/>
      <c r="J46" s="196"/>
      <c r="K46" s="4" t="s">
        <v>43</v>
      </c>
      <c r="L46" s="197">
        <f>H37+Q37</f>
        <v>0</v>
      </c>
      <c r="M46" s="198"/>
      <c r="O46" s="4" t="s">
        <v>42</v>
      </c>
      <c r="P46" s="196">
        <f t="shared" si="0"/>
        <v>0</v>
      </c>
      <c r="Q46" s="196"/>
      <c r="R46" s="196"/>
      <c r="S46" s="196"/>
      <c r="AB46" s="122">
        <v>40544</v>
      </c>
    </row>
    <row r="47" spans="2:28" ht="24" customHeight="1" x14ac:dyDescent="0.2">
      <c r="B47" s="12"/>
      <c r="F47" s="185" t="s">
        <v>339</v>
      </c>
      <c r="G47" s="185"/>
      <c r="H47" s="196">
        <v>3000</v>
      </c>
      <c r="I47" s="196"/>
      <c r="J47" s="196"/>
      <c r="K47" s="4" t="s">
        <v>43</v>
      </c>
      <c r="L47" s="197">
        <f>H38+Q38</f>
        <v>0</v>
      </c>
      <c r="M47" s="198"/>
      <c r="O47" s="4" t="s">
        <v>42</v>
      </c>
      <c r="P47" s="196">
        <f t="shared" si="0"/>
        <v>0</v>
      </c>
      <c r="Q47" s="196"/>
      <c r="R47" s="196"/>
      <c r="S47" s="196"/>
      <c r="AB47" s="122"/>
    </row>
    <row r="48" spans="2:28" ht="24" customHeight="1" x14ac:dyDescent="0.2">
      <c r="B48" s="12"/>
      <c r="F48" s="185" t="s">
        <v>374</v>
      </c>
      <c r="G48" s="185"/>
      <c r="H48" s="196">
        <v>3000</v>
      </c>
      <c r="I48" s="196"/>
      <c r="J48" s="196"/>
      <c r="K48" s="4" t="s">
        <v>43</v>
      </c>
      <c r="L48" s="197">
        <f>H39+Q39</f>
        <v>0</v>
      </c>
      <c r="M48" s="198"/>
      <c r="O48" s="4" t="s">
        <v>42</v>
      </c>
      <c r="P48" s="196">
        <f t="shared" si="0"/>
        <v>0</v>
      </c>
      <c r="Q48" s="196"/>
      <c r="R48" s="196"/>
      <c r="S48" s="196"/>
      <c r="AB48" s="122"/>
    </row>
    <row r="49" spans="2:28" ht="24" customHeight="1" x14ac:dyDescent="0.2">
      <c r="B49" s="12"/>
      <c r="C49" s="95" t="s">
        <v>334</v>
      </c>
      <c r="D49" s="95"/>
      <c r="E49" s="95"/>
      <c r="F49" s="95"/>
      <c r="G49" s="95"/>
      <c r="H49" s="199">
        <v>1000</v>
      </c>
      <c r="I49" s="199"/>
      <c r="J49" s="199"/>
      <c r="K49" s="95" t="s">
        <v>43</v>
      </c>
      <c r="L49" s="205"/>
      <c r="M49" s="206"/>
      <c r="N49" s="95"/>
      <c r="O49" s="95" t="s">
        <v>42</v>
      </c>
      <c r="P49" s="199">
        <f t="shared" si="0"/>
        <v>0</v>
      </c>
      <c r="Q49" s="199"/>
      <c r="R49" s="199"/>
      <c r="S49" s="199"/>
      <c r="AB49" s="122">
        <v>40545</v>
      </c>
    </row>
    <row r="50" spans="2:28" ht="24" hidden="1" customHeight="1" x14ac:dyDescent="0.2">
      <c r="B50" s="12"/>
      <c r="C50" s="4" t="s">
        <v>346</v>
      </c>
      <c r="H50" s="196">
        <v>100</v>
      </c>
      <c r="I50" s="196"/>
      <c r="J50" s="196"/>
      <c r="K50" s="4" t="s">
        <v>43</v>
      </c>
      <c r="L50" s="200"/>
      <c r="M50" s="201"/>
      <c r="O50" s="4" t="s">
        <v>42</v>
      </c>
      <c r="P50" s="196">
        <f t="shared" ref="P50:P51" si="1">H50*L50</f>
        <v>0</v>
      </c>
      <c r="Q50" s="196"/>
      <c r="R50" s="196"/>
      <c r="S50" s="196"/>
      <c r="AB50" s="122"/>
    </row>
    <row r="51" spans="2:28" ht="24" hidden="1" customHeight="1" x14ac:dyDescent="0.2">
      <c r="B51" s="12"/>
      <c r="C51" s="95" t="s">
        <v>348</v>
      </c>
      <c r="D51" s="95"/>
      <c r="E51" s="95"/>
      <c r="F51" s="95"/>
      <c r="G51" s="95"/>
      <c r="H51" s="199">
        <v>600</v>
      </c>
      <c r="I51" s="199"/>
      <c r="J51" s="199"/>
      <c r="K51" s="96" t="s">
        <v>43</v>
      </c>
      <c r="L51" s="193"/>
      <c r="M51" s="194"/>
      <c r="N51" s="95"/>
      <c r="O51" s="95" t="s">
        <v>42</v>
      </c>
      <c r="P51" s="199">
        <f t="shared" si="1"/>
        <v>0</v>
      </c>
      <c r="Q51" s="199"/>
      <c r="R51" s="199"/>
      <c r="S51" s="199"/>
      <c r="AB51" s="122"/>
    </row>
    <row r="52" spans="2:28" ht="27" customHeight="1" x14ac:dyDescent="0.2">
      <c r="B52" s="12"/>
      <c r="C52" s="174" t="s">
        <v>34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202">
        <f>SUM(P44:S51)</f>
        <v>0</v>
      </c>
      <c r="O52" s="202"/>
      <c r="P52" s="202"/>
      <c r="Q52" s="202"/>
      <c r="R52" s="202"/>
      <c r="S52" s="202"/>
      <c r="T52" s="196"/>
      <c r="U52" s="196"/>
      <c r="V52" s="196"/>
      <c r="W52" s="196"/>
      <c r="AB52" s="122">
        <v>40546</v>
      </c>
    </row>
    <row r="53" spans="2:28" ht="11.25" customHeight="1" x14ac:dyDescent="0.2">
      <c r="B53" s="12"/>
      <c r="T53" s="87"/>
      <c r="U53" s="87"/>
      <c r="V53" s="87"/>
      <c r="W53" s="87"/>
      <c r="AB53" s="122">
        <v>40547</v>
      </c>
    </row>
    <row r="54" spans="2:28" ht="19.5" hidden="1" customHeight="1" x14ac:dyDescent="0.2">
      <c r="B54" s="12" t="s">
        <v>64</v>
      </c>
      <c r="C54" s="4" t="s">
        <v>66</v>
      </c>
      <c r="T54" s="87"/>
      <c r="U54" s="87"/>
      <c r="V54" s="87"/>
      <c r="W54" s="87"/>
      <c r="AB54" s="122">
        <v>40548</v>
      </c>
    </row>
    <row r="55" spans="2:28" ht="19.5" hidden="1" customHeight="1" x14ac:dyDescent="0.2">
      <c r="B55" s="12"/>
      <c r="C55" s="4" t="s">
        <v>65</v>
      </c>
      <c r="T55" s="87"/>
      <c r="U55" s="87"/>
      <c r="V55" s="87"/>
      <c r="W55" s="87"/>
      <c r="AB55" s="122">
        <v>40549</v>
      </c>
    </row>
    <row r="56" spans="2:28" ht="19.5" hidden="1" customHeight="1" x14ac:dyDescent="0.2">
      <c r="B56" s="12"/>
      <c r="C56" s="190"/>
      <c r="D56" s="191"/>
      <c r="E56" s="191"/>
      <c r="F56" s="192"/>
      <c r="G56" s="4" t="s">
        <v>67</v>
      </c>
      <c r="H56" s="187"/>
      <c r="I56" s="188"/>
      <c r="J56" s="188"/>
      <c r="K56" s="188"/>
      <c r="L56" s="188"/>
      <c r="M56" s="188"/>
      <c r="N56" s="188"/>
      <c r="O56" s="188"/>
      <c r="P56" s="188"/>
      <c r="Q56" s="188"/>
      <c r="R56" s="189"/>
      <c r="S56" s="4" t="s">
        <v>68</v>
      </c>
      <c r="T56" s="87"/>
      <c r="U56" s="87"/>
      <c r="V56" s="87"/>
      <c r="W56" s="87"/>
      <c r="AB56" s="122">
        <v>40550</v>
      </c>
    </row>
    <row r="57" spans="2:28" ht="19.5" hidden="1" customHeight="1" x14ac:dyDescent="0.2">
      <c r="B57" s="32"/>
      <c r="C57" s="187"/>
      <c r="D57" s="188"/>
      <c r="E57" s="188"/>
      <c r="F57" s="188"/>
      <c r="G57" s="188"/>
      <c r="H57" s="188"/>
      <c r="I57" s="188"/>
      <c r="J57" s="188"/>
      <c r="K57" s="189"/>
      <c r="L57" s="185" t="s">
        <v>69</v>
      </c>
      <c r="M57" s="185"/>
      <c r="N57" s="186">
        <f>T52</f>
        <v>0</v>
      </c>
      <c r="O57" s="185"/>
      <c r="P57" s="185"/>
      <c r="Q57" s="185"/>
      <c r="R57" s="185"/>
      <c r="S57" s="4" t="s">
        <v>70</v>
      </c>
      <c r="AB57" s="122">
        <v>40551</v>
      </c>
    </row>
    <row r="58" spans="2:28" ht="24" hidden="1" customHeight="1" x14ac:dyDescent="0.2">
      <c r="AB58" s="122">
        <v>40552</v>
      </c>
    </row>
    <row r="59" spans="2:28" ht="12.75" hidden="1" customHeight="1" x14ac:dyDescent="0.2">
      <c r="C59" s="88"/>
      <c r="D59" s="89"/>
      <c r="E59" s="89"/>
      <c r="F59" s="89"/>
      <c r="G59" s="89"/>
      <c r="H59" s="89"/>
      <c r="I59" s="90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91"/>
      <c r="AB59" s="122">
        <v>40553</v>
      </c>
    </row>
    <row r="60" spans="2:28" ht="21" hidden="1" x14ac:dyDescent="0.2">
      <c r="C60" s="92"/>
      <c r="E60" s="97" t="s">
        <v>71</v>
      </c>
      <c r="I60" s="37"/>
      <c r="J60" s="36"/>
      <c r="W60" s="93"/>
      <c r="AB60" s="122">
        <v>40554</v>
      </c>
    </row>
    <row r="61" spans="2:28" ht="21" hidden="1" x14ac:dyDescent="0.2">
      <c r="C61" s="92"/>
      <c r="E61" s="97" t="s">
        <v>72</v>
      </c>
      <c r="W61" s="93"/>
      <c r="AB61" s="122">
        <v>40555</v>
      </c>
    </row>
    <row r="62" spans="2:28" ht="21" hidden="1" x14ac:dyDescent="0.2">
      <c r="C62" s="92"/>
      <c r="E62" s="97" t="s">
        <v>73</v>
      </c>
      <c r="W62" s="93"/>
      <c r="AB62" s="122">
        <v>40556</v>
      </c>
    </row>
    <row r="63" spans="2:28" ht="27.5" hidden="1" x14ac:dyDescent="0.3">
      <c r="C63" s="92"/>
      <c r="E63" s="97" t="s" ph="1">
        <v>74</v>
      </c>
      <c r="W63" s="93"/>
      <c r="AB63" s="122">
        <v>40557</v>
      </c>
    </row>
    <row r="64" spans="2:28" ht="12.75" hidden="1" customHeight="1" x14ac:dyDescent="0.2">
      <c r="C64" s="94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6"/>
    </row>
    <row r="65" spans="2:31" ht="22.5" hidden="1" customHeight="1" x14ac:dyDescent="0.2"/>
    <row r="66" spans="2:31" ht="22.5" hidden="1" customHeight="1" x14ac:dyDescent="0.2"/>
    <row r="67" spans="2:31" ht="22.5" hidden="1" customHeight="1" x14ac:dyDescent="0.2"/>
    <row r="68" spans="2:31" ht="22.5" hidden="1" customHeight="1" x14ac:dyDescent="0.2"/>
    <row r="69" spans="2:31" ht="22.5" hidden="1" customHeight="1" x14ac:dyDescent="0.2">
      <c r="B69" s="32" t="s">
        <v>6</v>
      </c>
      <c r="C69" s="184">
        <v>41371</v>
      </c>
      <c r="D69" s="184"/>
      <c r="E69" s="184"/>
      <c r="F69" s="184"/>
      <c r="G69" s="184"/>
      <c r="H69" s="184"/>
      <c r="N69" s="100"/>
    </row>
    <row r="70" spans="2:31" ht="22.5" hidden="1" customHeight="1" x14ac:dyDescent="0.2">
      <c r="B70" s="32" t="s">
        <v>7</v>
      </c>
      <c r="C70" s="184">
        <v>41371</v>
      </c>
      <c r="D70" s="184"/>
      <c r="E70" s="184"/>
      <c r="F70" s="184"/>
      <c r="G70" s="184"/>
      <c r="H70" s="184"/>
      <c r="N70" s="100"/>
    </row>
    <row r="71" spans="2:31" ht="22.5" hidden="1" customHeight="1" x14ac:dyDescent="0.2">
      <c r="B71" s="32" t="s">
        <v>163</v>
      </c>
      <c r="C71" s="184"/>
      <c r="D71" s="184"/>
      <c r="E71" s="184"/>
      <c r="F71" s="184"/>
      <c r="G71" s="184"/>
      <c r="H71" s="184"/>
    </row>
    <row r="72" spans="2:31" ht="22.5" hidden="1" customHeight="1" x14ac:dyDescent="0.2">
      <c r="B72" s="32" t="s">
        <v>162</v>
      </c>
      <c r="C72" s="184"/>
      <c r="D72" s="184"/>
      <c r="E72" s="184"/>
      <c r="F72" s="184"/>
      <c r="G72" s="184"/>
      <c r="H72" s="184"/>
    </row>
    <row r="73" spans="2:31" ht="22.5" hidden="1" customHeight="1" x14ac:dyDescent="0.2"/>
    <row r="74" spans="2:31" ht="22.5" hidden="1" customHeight="1" x14ac:dyDescent="0.2"/>
    <row r="75" spans="2:31" ht="22.5" hidden="1" customHeight="1" x14ac:dyDescent="0.2">
      <c r="AD75" s="134" t="s">
        <v>204</v>
      </c>
      <c r="AE75" s="143" t="s">
        <v>255</v>
      </c>
    </row>
    <row r="76" spans="2:31" ht="22.5" hidden="1" customHeight="1" x14ac:dyDescent="0.2">
      <c r="AD76" s="134" t="s">
        <v>205</v>
      </c>
      <c r="AE76" s="143" t="s">
        <v>256</v>
      </c>
    </row>
    <row r="77" spans="2:31" ht="22.5" hidden="1" customHeight="1" x14ac:dyDescent="0.2">
      <c r="AD77" s="134" t="s">
        <v>206</v>
      </c>
      <c r="AE77" s="143" t="s">
        <v>257</v>
      </c>
    </row>
    <row r="78" spans="2:31" ht="22.5" hidden="1" customHeight="1" x14ac:dyDescent="0.2">
      <c r="AD78" s="134" t="s">
        <v>207</v>
      </c>
      <c r="AE78" s="143" t="s">
        <v>258</v>
      </c>
    </row>
    <row r="79" spans="2:31" ht="22.5" hidden="1" customHeight="1" x14ac:dyDescent="0.2">
      <c r="AD79" s="134" t="s">
        <v>208</v>
      </c>
      <c r="AE79" s="143" t="s">
        <v>259</v>
      </c>
    </row>
    <row r="80" spans="2:31" ht="22.5" hidden="1" customHeight="1" x14ac:dyDescent="0.2">
      <c r="AD80" s="134" t="s">
        <v>209</v>
      </c>
      <c r="AE80" s="143" t="s">
        <v>260</v>
      </c>
    </row>
    <row r="81" spans="30:31" ht="22.5" hidden="1" customHeight="1" x14ac:dyDescent="0.2">
      <c r="AD81" s="134" t="s">
        <v>210</v>
      </c>
      <c r="AE81" s="143" t="s">
        <v>261</v>
      </c>
    </row>
    <row r="82" spans="30:31" ht="22.5" hidden="1" customHeight="1" x14ac:dyDescent="0.2">
      <c r="AD82" s="134" t="s">
        <v>211</v>
      </c>
      <c r="AE82" s="143" t="s">
        <v>262</v>
      </c>
    </row>
    <row r="83" spans="30:31" ht="22.5" hidden="1" customHeight="1" x14ac:dyDescent="0.2">
      <c r="AD83" s="134" t="s">
        <v>212</v>
      </c>
      <c r="AE83" s="143" t="s">
        <v>263</v>
      </c>
    </row>
    <row r="84" spans="30:31" ht="22.5" hidden="1" customHeight="1" x14ac:dyDescent="0.2">
      <c r="AD84" s="134" t="s">
        <v>213</v>
      </c>
      <c r="AE84" s="143">
        <v>10</v>
      </c>
    </row>
    <row r="85" spans="30:31" ht="22.5" hidden="1" customHeight="1" x14ac:dyDescent="0.2">
      <c r="AD85" s="134" t="s">
        <v>214</v>
      </c>
      <c r="AE85" s="143">
        <v>11</v>
      </c>
    </row>
    <row r="86" spans="30:31" ht="22.5" hidden="1" customHeight="1" x14ac:dyDescent="0.2">
      <c r="AD86" s="134" t="s">
        <v>215</v>
      </c>
      <c r="AE86" s="143">
        <v>12</v>
      </c>
    </row>
    <row r="87" spans="30:31" ht="22.5" hidden="1" customHeight="1" x14ac:dyDescent="0.2">
      <c r="AD87" s="134" t="s">
        <v>216</v>
      </c>
      <c r="AE87" s="143">
        <v>13</v>
      </c>
    </row>
    <row r="88" spans="30:31" ht="22.5" hidden="1" customHeight="1" x14ac:dyDescent="0.2">
      <c r="AD88" s="134" t="s">
        <v>217</v>
      </c>
      <c r="AE88" s="143">
        <v>14</v>
      </c>
    </row>
    <row r="89" spans="30:31" ht="22.5" hidden="1" customHeight="1" x14ac:dyDescent="0.2">
      <c r="AD89" s="134" t="s">
        <v>218</v>
      </c>
      <c r="AE89" s="143">
        <v>15</v>
      </c>
    </row>
    <row r="90" spans="30:31" ht="22.5" hidden="1" customHeight="1" x14ac:dyDescent="0.2">
      <c r="AD90" s="134" t="s">
        <v>219</v>
      </c>
      <c r="AE90" s="143">
        <v>16</v>
      </c>
    </row>
    <row r="91" spans="30:31" ht="22.5" hidden="1" customHeight="1" x14ac:dyDescent="0.2">
      <c r="AD91" s="134" t="s">
        <v>220</v>
      </c>
      <c r="AE91" s="143">
        <v>17</v>
      </c>
    </row>
    <row r="92" spans="30:31" ht="22.5" hidden="1" customHeight="1" x14ac:dyDescent="0.2">
      <c r="AD92" s="134" t="s">
        <v>221</v>
      </c>
      <c r="AE92" s="143">
        <v>18</v>
      </c>
    </row>
    <row r="93" spans="30:31" ht="22.5" hidden="1" customHeight="1" x14ac:dyDescent="0.2">
      <c r="AD93" s="134" t="s">
        <v>222</v>
      </c>
      <c r="AE93" s="143">
        <v>19</v>
      </c>
    </row>
    <row r="94" spans="30:31" ht="22.5" hidden="1" customHeight="1" x14ac:dyDescent="0.2">
      <c r="AD94" s="134" t="s">
        <v>223</v>
      </c>
      <c r="AE94" s="143">
        <v>20</v>
      </c>
    </row>
    <row r="95" spans="30:31" ht="22.5" hidden="1" customHeight="1" x14ac:dyDescent="0.2">
      <c r="AD95" s="134" t="s">
        <v>224</v>
      </c>
      <c r="AE95" s="143">
        <v>21</v>
      </c>
    </row>
    <row r="96" spans="30:31" ht="22.5" hidden="1" customHeight="1" x14ac:dyDescent="0.2">
      <c r="AD96" s="134" t="s">
        <v>225</v>
      </c>
      <c r="AE96" s="143">
        <v>22</v>
      </c>
    </row>
    <row r="97" spans="30:31" ht="22.5" hidden="1" customHeight="1" x14ac:dyDescent="0.2">
      <c r="AD97" s="134" t="s">
        <v>226</v>
      </c>
      <c r="AE97" s="143">
        <v>23</v>
      </c>
    </row>
    <row r="98" spans="30:31" ht="22.5" hidden="1" customHeight="1" x14ac:dyDescent="0.2">
      <c r="AD98" s="134" t="s">
        <v>227</v>
      </c>
      <c r="AE98" s="143">
        <v>24</v>
      </c>
    </row>
    <row r="99" spans="30:31" ht="22.5" hidden="1" customHeight="1" x14ac:dyDescent="0.2">
      <c r="AD99" s="134" t="s">
        <v>228</v>
      </c>
      <c r="AE99" s="143">
        <v>25</v>
      </c>
    </row>
    <row r="100" spans="30:31" ht="22.5" hidden="1" customHeight="1" x14ac:dyDescent="0.2">
      <c r="AD100" s="134" t="s">
        <v>229</v>
      </c>
      <c r="AE100" s="143">
        <v>26</v>
      </c>
    </row>
    <row r="101" spans="30:31" ht="22.5" hidden="1" customHeight="1" x14ac:dyDescent="0.2">
      <c r="AD101" s="134" t="s">
        <v>230</v>
      </c>
      <c r="AE101" s="143">
        <v>27</v>
      </c>
    </row>
    <row r="102" spans="30:31" ht="22.5" hidden="1" customHeight="1" x14ac:dyDescent="0.2">
      <c r="AD102" s="134" t="s">
        <v>231</v>
      </c>
      <c r="AE102" s="143">
        <v>28</v>
      </c>
    </row>
    <row r="103" spans="30:31" ht="22.5" hidden="1" customHeight="1" x14ac:dyDescent="0.2">
      <c r="AD103" s="134" t="s">
        <v>232</v>
      </c>
      <c r="AE103" s="143">
        <v>29</v>
      </c>
    </row>
    <row r="104" spans="30:31" ht="22.5" hidden="1" customHeight="1" x14ac:dyDescent="0.2">
      <c r="AD104" s="134" t="s">
        <v>233</v>
      </c>
      <c r="AE104" s="143">
        <v>30</v>
      </c>
    </row>
    <row r="105" spans="30:31" ht="22.5" hidden="1" customHeight="1" x14ac:dyDescent="0.2">
      <c r="AD105" s="134" t="s">
        <v>234</v>
      </c>
      <c r="AE105" s="143">
        <v>31</v>
      </c>
    </row>
    <row r="106" spans="30:31" ht="22.5" hidden="1" customHeight="1" x14ac:dyDescent="0.2">
      <c r="AD106" s="134" t="s">
        <v>235</v>
      </c>
      <c r="AE106" s="143">
        <v>32</v>
      </c>
    </row>
    <row r="107" spans="30:31" ht="22.5" hidden="1" customHeight="1" x14ac:dyDescent="0.2">
      <c r="AD107" s="134" t="s">
        <v>236</v>
      </c>
      <c r="AE107" s="143">
        <v>33</v>
      </c>
    </row>
    <row r="108" spans="30:31" ht="22.5" hidden="1" customHeight="1" x14ac:dyDescent="0.2">
      <c r="AD108" s="134" t="s">
        <v>237</v>
      </c>
      <c r="AE108" s="143">
        <v>34</v>
      </c>
    </row>
    <row r="109" spans="30:31" ht="22.5" hidden="1" customHeight="1" x14ac:dyDescent="0.2">
      <c r="AD109" s="134" t="s">
        <v>238</v>
      </c>
      <c r="AE109" s="143">
        <v>35</v>
      </c>
    </row>
    <row r="110" spans="30:31" ht="22.5" hidden="1" customHeight="1" x14ac:dyDescent="0.2">
      <c r="AD110" s="134" t="s">
        <v>239</v>
      </c>
      <c r="AE110" s="143">
        <v>36</v>
      </c>
    </row>
    <row r="111" spans="30:31" ht="22.5" hidden="1" customHeight="1" x14ac:dyDescent="0.2">
      <c r="AD111" s="134" t="s">
        <v>240</v>
      </c>
      <c r="AE111" s="143">
        <v>37</v>
      </c>
    </row>
    <row r="112" spans="30:31" ht="22.5" hidden="1" customHeight="1" x14ac:dyDescent="0.2">
      <c r="AD112" s="134" t="s">
        <v>241</v>
      </c>
      <c r="AE112" s="143">
        <v>38</v>
      </c>
    </row>
    <row r="113" spans="30:31" ht="22.5" hidden="1" customHeight="1" x14ac:dyDescent="0.2">
      <c r="AD113" s="134" t="s">
        <v>242</v>
      </c>
      <c r="AE113" s="143">
        <v>39</v>
      </c>
    </row>
    <row r="114" spans="30:31" ht="22.5" hidden="1" customHeight="1" x14ac:dyDescent="0.2">
      <c r="AD114" s="134" t="s">
        <v>243</v>
      </c>
      <c r="AE114" s="143">
        <v>40</v>
      </c>
    </row>
    <row r="115" spans="30:31" ht="22.5" hidden="1" customHeight="1" x14ac:dyDescent="0.2">
      <c r="AD115" s="134" t="s">
        <v>244</v>
      </c>
      <c r="AE115" s="143">
        <v>41</v>
      </c>
    </row>
    <row r="116" spans="30:31" ht="22.5" hidden="1" customHeight="1" x14ac:dyDescent="0.2">
      <c r="AD116" s="134" t="s">
        <v>245</v>
      </c>
      <c r="AE116" s="143">
        <v>42</v>
      </c>
    </row>
    <row r="117" spans="30:31" ht="22.5" hidden="1" customHeight="1" x14ac:dyDescent="0.2">
      <c r="AD117" s="134" t="s">
        <v>246</v>
      </c>
      <c r="AE117" s="143">
        <v>43</v>
      </c>
    </row>
    <row r="118" spans="30:31" ht="22.5" hidden="1" customHeight="1" x14ac:dyDescent="0.2">
      <c r="AD118" s="134" t="s">
        <v>247</v>
      </c>
      <c r="AE118" s="143">
        <v>44</v>
      </c>
    </row>
    <row r="119" spans="30:31" ht="22.5" hidden="1" customHeight="1" x14ac:dyDescent="0.2">
      <c r="AD119" s="134" t="s">
        <v>248</v>
      </c>
      <c r="AE119" s="143">
        <v>45</v>
      </c>
    </row>
    <row r="120" spans="30:31" ht="22.5" hidden="1" customHeight="1" x14ac:dyDescent="0.2">
      <c r="AD120" s="134" t="s">
        <v>249</v>
      </c>
      <c r="AE120" s="143">
        <v>46</v>
      </c>
    </row>
    <row r="121" spans="30:31" ht="22.5" hidden="1" customHeight="1" x14ac:dyDescent="0.2">
      <c r="AD121" s="134" t="s">
        <v>250</v>
      </c>
      <c r="AE121" s="143">
        <v>47</v>
      </c>
    </row>
    <row r="122" spans="30:31" ht="22.5" hidden="1" customHeight="1" x14ac:dyDescent="0.2"/>
  </sheetData>
  <sheetProtection algorithmName="SHA-512" hashValue="8FZ0tdZBgbo0sOFzc1ivvA1h1KukMWRSNRzb1B+PdbDfP0SeVGAeKPiKWuVq81zP3xNcF7zQV+hxBT19K2QAJg==" saltValue="KlOHI/iTRHehbYxl2fx2RQ==" spinCount="100000" sheet="1" selectLockedCells="1"/>
  <mergeCells count="121">
    <mergeCell ref="P16:W16"/>
    <mergeCell ref="Q38:R38"/>
    <mergeCell ref="F47:G47"/>
    <mergeCell ref="H50:J50"/>
    <mergeCell ref="H51:J51"/>
    <mergeCell ref="P50:S50"/>
    <mergeCell ref="P51:S51"/>
    <mergeCell ref="W32:X32"/>
    <mergeCell ref="L32:P32"/>
    <mergeCell ref="R32:S32"/>
    <mergeCell ref="R33:S33"/>
    <mergeCell ref="R34:S34"/>
    <mergeCell ref="W33:X33"/>
    <mergeCell ref="W34:X34"/>
    <mergeCell ref="T34:U34"/>
    <mergeCell ref="P34:Q34"/>
    <mergeCell ref="N34:O34"/>
    <mergeCell ref="M35:O35"/>
    <mergeCell ref="L43:M43"/>
    <mergeCell ref="P49:S49"/>
    <mergeCell ref="H38:I38"/>
    <mergeCell ref="H39:I39"/>
    <mergeCell ref="H40:I40"/>
    <mergeCell ref="H48:J48"/>
    <mergeCell ref="C11:K11"/>
    <mergeCell ref="H41:I41"/>
    <mergeCell ref="E26:M26"/>
    <mergeCell ref="Q37:R37"/>
    <mergeCell ref="C21:D21"/>
    <mergeCell ref="N21:O21"/>
    <mergeCell ref="N19:O19"/>
    <mergeCell ref="C19:D19"/>
    <mergeCell ref="H37:I37"/>
    <mergeCell ref="H34:I34"/>
    <mergeCell ref="R24:X24"/>
    <mergeCell ref="C22:F22"/>
    <mergeCell ref="R22:T22"/>
    <mergeCell ref="P33:Q33"/>
    <mergeCell ref="C23:F23"/>
    <mergeCell ref="N22:Q22"/>
    <mergeCell ref="T33:U33"/>
    <mergeCell ref="G22:I22"/>
    <mergeCell ref="G23:I23"/>
    <mergeCell ref="G24:M24"/>
    <mergeCell ref="H33:I33"/>
    <mergeCell ref="H32:I32"/>
    <mergeCell ref="N33:O33"/>
    <mergeCell ref="C24:F24"/>
    <mergeCell ref="C3:G3"/>
    <mergeCell ref="Q40:S40"/>
    <mergeCell ref="N42:O42"/>
    <mergeCell ref="D13:H13"/>
    <mergeCell ref="D14:W14"/>
    <mergeCell ref="R23:T23"/>
    <mergeCell ref="N23:Q23"/>
    <mergeCell ref="U1:X1"/>
    <mergeCell ref="Q5:V5"/>
    <mergeCell ref="C7:W7"/>
    <mergeCell ref="D15:W15"/>
    <mergeCell ref="E21:M21"/>
    <mergeCell ref="C5:K5"/>
    <mergeCell ref="P21:X21"/>
    <mergeCell ref="S11:V11"/>
    <mergeCell ref="F17:W17"/>
    <mergeCell ref="B18:X18"/>
    <mergeCell ref="T3:X3"/>
    <mergeCell ref="C9:K9"/>
    <mergeCell ref="E19:M19"/>
    <mergeCell ref="P19:X19"/>
    <mergeCell ref="F16:M16"/>
    <mergeCell ref="D16:E16"/>
    <mergeCell ref="B2:F2"/>
    <mergeCell ref="E27:M27"/>
    <mergeCell ref="C28:F28"/>
    <mergeCell ref="G28:I28"/>
    <mergeCell ref="C29:F29"/>
    <mergeCell ref="G29:M29"/>
    <mergeCell ref="N24:Q24"/>
    <mergeCell ref="C26:D26"/>
    <mergeCell ref="F46:G46"/>
    <mergeCell ref="C27:D27"/>
    <mergeCell ref="H43:J43"/>
    <mergeCell ref="T52:W52"/>
    <mergeCell ref="T41:W41"/>
    <mergeCell ref="P44:S44"/>
    <mergeCell ref="P46:S46"/>
    <mergeCell ref="T42:W42"/>
    <mergeCell ref="T43:W43"/>
    <mergeCell ref="L50:M50"/>
    <mergeCell ref="N52:S52"/>
    <mergeCell ref="Q39:R39"/>
    <mergeCell ref="P41:R41"/>
    <mergeCell ref="L48:M48"/>
    <mergeCell ref="P48:S48"/>
    <mergeCell ref="L49:M49"/>
    <mergeCell ref="L46:M46"/>
    <mergeCell ref="L44:M44"/>
    <mergeCell ref="C72:H72"/>
    <mergeCell ref="L57:M57"/>
    <mergeCell ref="N57:R57"/>
    <mergeCell ref="C57:K57"/>
    <mergeCell ref="C56:F56"/>
    <mergeCell ref="H56:R56"/>
    <mergeCell ref="L51:M51"/>
    <mergeCell ref="C46:E46"/>
    <mergeCell ref="C44:E44"/>
    <mergeCell ref="P45:S45"/>
    <mergeCell ref="P47:S47"/>
    <mergeCell ref="H45:J45"/>
    <mergeCell ref="H47:J47"/>
    <mergeCell ref="L45:M45"/>
    <mergeCell ref="L47:M47"/>
    <mergeCell ref="F44:G44"/>
    <mergeCell ref="F45:G45"/>
    <mergeCell ref="C71:H71"/>
    <mergeCell ref="H46:J46"/>
    <mergeCell ref="H44:J44"/>
    <mergeCell ref="C70:H70"/>
    <mergeCell ref="C69:H69"/>
    <mergeCell ref="H49:J49"/>
    <mergeCell ref="F48:G48"/>
  </mergeCells>
  <phoneticPr fontId="2"/>
  <dataValidations xWindow="344" yWindow="836" count="29">
    <dataValidation imeMode="on" allowBlank="1" showInputMessage="1" showErrorMessage="1" promptTitle="競技役員" sqref="J22:K23 N22:N24 U22:V23 C22:C24 C28:C29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1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5:V5" xr:uid="{00000000-0002-0000-0000-000002000000}">
      <formula1>$AD$75:$AD$121</formula1>
    </dataValidation>
    <dataValidation imeMode="on" allowBlank="1" showInputMessage="1" showErrorMessage="1" promptTitle="申込責任者名" prompt="申込責任者名を入力して下さい。" sqref="C11:K11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3:K13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4:W15" xr:uid="{00000000-0002-0000-0000-000005000000}"/>
    <dataValidation imeMode="off" allowBlank="1" showInputMessage="1" showErrorMessage="1" promptTitle="電話番号" prompt="連絡先電話番号を市外局番から入力して下さい。" sqref="F16:M16" xr:uid="{00000000-0002-0000-0000-000006000000}"/>
    <dataValidation imeMode="off" allowBlank="1" showInputMessage="1" showErrorMessage="1" promptTitle="ＦＡＸ番号" prompt="連絡先ＦＡＸ番号を市外局番から入力して下さい、" sqref="P16:W16" xr:uid="{00000000-0002-0000-0000-000007000000}"/>
    <dataValidation imeMode="off" allowBlank="1" showInputMessage="1" showErrorMessage="1" promptTitle="メールアドレス" prompt="連絡先電子メールアドレスを入力して下さい。" sqref="F17:W17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9 P19 E26" xr:uid="{00000000-0002-0000-0000-000009000000}"/>
    <dataValidation type="whole" allowBlank="1" showInputMessage="1" showErrorMessage="1" promptTitle="特別参加者数" sqref="N34:O34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33:O33" xr:uid="{00000000-0002-0000-0000-00000B000000}">
      <formula1>0</formula1>
      <formula2>40</formula2>
    </dataValidation>
    <dataValidation imeMode="off" allowBlank="1" showInputMessage="1" showErrorMessage="1" sqref="L44:M45" xr:uid="{00000000-0002-0000-0000-00000C000000}"/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3 D13" xr:uid="{00000000-0002-0000-0000-00000D000000}"/>
    <dataValidation imeMode="on" allowBlank="1" showInputMessage="1" showErrorMessage="1" prompt="お振込をされた名義(チーム名)を入力して下さい。" sqref="H56:R56" xr:uid="{00000000-0002-0000-0000-00000E000000}"/>
    <dataValidation imeMode="on" allowBlank="1" showInputMessage="1" showErrorMessage="1" prompt="お振込をされた金融機関名を入力して下さい。_x000a_(例　みずほ銀行)" sqref="C57:K57" xr:uid="{00000000-0002-0000-0000-00000F000000}"/>
    <dataValidation imeMode="on" allowBlank="1" showInputMessage="1" showErrorMessage="1" promptTitle="競技役員名" prompt="派遣競技役員名を入力して下さい。" sqref="E21:M21 P21:X21 E27:M27" xr:uid="{00000000-0002-0000-0000-000010000000}"/>
    <dataValidation type="list" imeMode="on" allowBlank="1" showInputMessage="1" showErrorMessage="1" promptTitle="競技役員資格" prompt="保有する競技役員の資格を選択して下さい。" sqref="R22:T22 G28:I28 G22:I22" xr:uid="{00000000-0002-0000-0000-000011000000}">
      <formula1>"上級・Ａ,一種・Ｂ,二種・Ｃ,なし"</formula1>
    </dataValidation>
    <dataValidation type="list" imeMode="on" allowBlank="1" showInputMessage="1" showErrorMessage="1" promptTitle="競技役員経験" prompt="競技役員経験の有無を選択して下さい。" sqref="G23:I23 R23:T23" xr:uid="{00000000-0002-0000-0000-000012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4:M24 R24:X24 G29:M29" xr:uid="{00000000-0002-0000-0000-000013000000}"/>
    <dataValidation type="list" imeMode="off" allowBlank="1" showInputMessage="1" showErrorMessage="1" error="2010年11月29日から2011年1月14日までの日付を入力してください。" prompt="お振込をされた日付を選択して下さい。" sqref="C56:F56" xr:uid="{00000000-0002-0000-0000-000014000000}">
      <formula1>$AB$8:$AB$63</formula1>
    </dataValidation>
    <dataValidation imeMode="on" allowBlank="1" showInputMessage="1" showErrorMessage="1" promptTitle="チーム名" prompt="チーム正式名称を選んでください。" sqref="C7" xr:uid="{00000000-0002-0000-0000-000015000000}"/>
    <dataValidation imeMode="halfKatakana" allowBlank="1" showInputMessage="1" showErrorMessage="1" promptTitle="申込責任者フリガナ" prompt="申込責任者のフリガナを半角カタカナで入力して下さい。" sqref="C9:K9" xr:uid="{00000000-0002-0000-0000-000016000000}"/>
    <dataValidation imeMode="hiragana" allowBlank="1" showInputMessage="1" showErrorMessage="1" errorTitle="入力確認" error="0～9の数字を１桁づつ入力して下さい。" promptTitle="チーム略称入力" prompt="チーム略称を全角_x000a_６文字以内で入力_x000a_して下さい。" sqref="C5:K5" xr:uid="{00000000-0002-0000-0000-000017000000}"/>
    <dataValidation imeMode="on" allowBlank="1" showErrorMessage="1" promptTitle="チーム名" prompt="チーム正式名称を選んでください。" sqref="O2" xr:uid="{00000000-0002-0000-0000-000018000000}"/>
    <dataValidation type="whole" imeMode="halfAlpha" allowBlank="1" showInputMessage="1" showErrorMessage="1" promptTitle="日水連団体登録番号" prompt="日本水泳連盟の5ケタの団体登録番号を入力して下さい。_x000a_未登録クラブは空欄でお願いします。" sqref="C3:G3" xr:uid="{00000000-0002-0000-0000-000019000000}">
      <formula1>1001</formula1>
      <formula2>1999</formula2>
    </dataValidation>
    <dataValidation type="whole" imeMode="off" allowBlank="1" showInputMessage="1" showErrorMessage="1" promptTitle="プログラム部数" prompt="プログラム予約注文部数を入力して下さい。" sqref="L49:M49" xr:uid="{00000000-0002-0000-0000-00001A000000}">
      <formula1>1</formula1>
      <formula2>300</formula2>
    </dataValidation>
    <dataValidation type="whole" imeMode="off" allowBlank="1" showInputMessage="1" showErrorMessage="1" promptTitle="撮影許可証数" prompt="撮影許可証の必要枚数を入力して下さい。" sqref="L50:M50" xr:uid="{00000000-0002-0000-0000-00001B000000}">
      <formula1>1</formula1>
      <formula2>300</formula2>
    </dataValidation>
    <dataValidation type="whole" imeMode="off" allowBlank="1" showInputMessage="1" showErrorMessage="1" promptTitle="弁当注文数" prompt="弁当の注文個数を入力して下さい。" sqref="L51:M51" xr:uid="{00000000-0002-0000-0000-00001C000000}">
      <formula1>1</formula1>
      <formula2>300</formula2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scale="84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79"/>
  <sheetViews>
    <sheetView topLeftCell="A10" workbookViewId="0">
      <selection activeCell="B78" sqref="B78"/>
    </sheetView>
  </sheetViews>
  <sheetFormatPr defaultRowHeight="12" x14ac:dyDescent="0.2"/>
  <cols>
    <col min="1" max="1" width="5.296875" customWidth="1"/>
    <col min="2" max="2" width="27.09765625" customWidth="1"/>
    <col min="3" max="3" width="18.3984375" customWidth="1"/>
    <col min="4" max="4" width="7.296875" customWidth="1"/>
    <col min="5" max="5" width="12.69921875" customWidth="1"/>
    <col min="6" max="7" width="8.296875" customWidth="1"/>
    <col min="8" max="8" width="6.69921875" customWidth="1"/>
    <col min="9" max="9" width="5.69921875" customWidth="1"/>
    <col min="10" max="13" width="8.09765625" customWidth="1"/>
  </cols>
  <sheetData>
    <row r="1" spans="1:13" s="117" customFormat="1" x14ac:dyDescent="0.2">
      <c r="A1" s="117" t="s">
        <v>144</v>
      </c>
      <c r="B1" s="117" t="s">
        <v>145</v>
      </c>
      <c r="C1" s="117" t="s">
        <v>146</v>
      </c>
      <c r="D1" s="117" t="s">
        <v>147</v>
      </c>
      <c r="E1" s="117" t="s">
        <v>148</v>
      </c>
      <c r="F1" s="117" t="s">
        <v>149</v>
      </c>
      <c r="G1" s="117" t="s">
        <v>150</v>
      </c>
      <c r="H1" s="117" t="s">
        <v>151</v>
      </c>
      <c r="I1" s="117" t="s">
        <v>152</v>
      </c>
      <c r="J1" s="117" t="s">
        <v>153</v>
      </c>
      <c r="K1" s="117" t="s">
        <v>154</v>
      </c>
      <c r="L1" s="117" t="s">
        <v>155</v>
      </c>
      <c r="M1" s="117" t="s">
        <v>156</v>
      </c>
    </row>
    <row r="2" spans="1:13" x14ac:dyDescent="0.2">
      <c r="A2" s="24" t="str">
        <f>IF(リレーオーダー用紙!B7="","",0)</f>
        <v/>
      </c>
      <c r="B2" s="24" t="str">
        <f>IF(A2="","",リレーオーダー用紙!B7)</f>
        <v/>
      </c>
      <c r="C2" s="24" t="str">
        <f>IF(A2="","",団体!$E$3)</f>
        <v/>
      </c>
      <c r="D2" s="120" t="str">
        <f>IF(A2="","",リレーオーダー用紙!AP7)</f>
        <v/>
      </c>
      <c r="E2" s="24" t="str">
        <f>IF(A2="","",リレーオーダー用紙!BG7)</f>
        <v/>
      </c>
      <c r="F2" s="120" t="str">
        <f>IF(A2="","",団体!$B$3)</f>
        <v/>
      </c>
      <c r="G2" s="24" t="str">
        <f>IF(A2="","",リレーオーダー用紙!BL7)</f>
        <v/>
      </c>
      <c r="H2" s="24" t="str">
        <f>IF(A2="","",7)</f>
        <v/>
      </c>
      <c r="I2" s="24" t="str">
        <f>IF(A2="","",リレーオーダー用紙!AQ7)</f>
        <v/>
      </c>
      <c r="J2" s="24" t="str">
        <f>リレーオーダー用紙!BC7</f>
        <v/>
      </c>
      <c r="K2" s="24" t="str">
        <f>リレーオーダー用紙!BD7</f>
        <v/>
      </c>
      <c r="L2" s="24" t="str">
        <f>リレーオーダー用紙!BE7</f>
        <v/>
      </c>
      <c r="M2" s="24" t="str">
        <f>リレーオーダー用紙!BF7</f>
        <v/>
      </c>
    </row>
    <row r="3" spans="1:13" x14ac:dyDescent="0.2">
      <c r="A3" t="str">
        <f>IF(リレーオーダー用紙!B8="","",0)</f>
        <v/>
      </c>
      <c r="B3" t="str">
        <f>IF(A3="","",リレーオーダー用紙!B8)</f>
        <v/>
      </c>
      <c r="C3" t="str">
        <f>IF(A3="","",団体!$E$3)</f>
        <v/>
      </c>
      <c r="D3" s="45" t="str">
        <f>IF(A3="","",リレーオーダー用紙!AP8)</f>
        <v/>
      </c>
      <c r="E3" t="str">
        <f>IF(A3="","",リレーオーダー用紙!BG8)</f>
        <v/>
      </c>
      <c r="F3" s="45" t="str">
        <f>IF(A3="","",団体!$B$3)</f>
        <v/>
      </c>
      <c r="G3" t="str">
        <f>IF(A3="","",リレーオーダー用紙!BL8)</f>
        <v/>
      </c>
      <c r="H3" t="str">
        <f t="shared" ref="H3:H31" si="0">IF(A3="","",7)</f>
        <v/>
      </c>
      <c r="I3" t="str">
        <f>IF(A3="","",リレーオーダー用紙!AQ8)</f>
        <v/>
      </c>
      <c r="J3" t="str">
        <f>リレーオーダー用紙!BC8</f>
        <v/>
      </c>
      <c r="K3" t="str">
        <f>リレーオーダー用紙!BD8</f>
        <v/>
      </c>
      <c r="L3" t="str">
        <f>リレーオーダー用紙!BE8</f>
        <v/>
      </c>
      <c r="M3" t="str">
        <f>リレーオーダー用紙!BF8</f>
        <v/>
      </c>
    </row>
    <row r="4" spans="1:13" x14ac:dyDescent="0.2">
      <c r="A4" t="str">
        <f>IF(リレーオーダー用紙!B9="","",0)</f>
        <v/>
      </c>
      <c r="B4" t="str">
        <f>IF(A4="","",リレーオーダー用紙!B9)</f>
        <v/>
      </c>
      <c r="C4" t="str">
        <f>IF(A4="","",団体!$E$3)</f>
        <v/>
      </c>
      <c r="D4" s="45" t="str">
        <f>IF(A4="","",リレーオーダー用紙!AP9)</f>
        <v/>
      </c>
      <c r="E4" t="str">
        <f>IF(A4="","",リレーオーダー用紙!BG9)</f>
        <v/>
      </c>
      <c r="F4" s="45" t="str">
        <f>IF(A4="","",団体!$B$3)</f>
        <v/>
      </c>
      <c r="G4" t="str">
        <f>IF(A4="","",リレーオーダー用紙!BL9)</f>
        <v/>
      </c>
      <c r="H4" t="str">
        <f t="shared" si="0"/>
        <v/>
      </c>
      <c r="I4" t="str">
        <f>IF(A4="","",リレーオーダー用紙!AQ9)</f>
        <v/>
      </c>
      <c r="J4" t="str">
        <f>リレーオーダー用紙!BC9</f>
        <v/>
      </c>
      <c r="K4" t="str">
        <f>リレーオーダー用紙!BD9</f>
        <v/>
      </c>
      <c r="L4" t="str">
        <f>リレーオーダー用紙!BE9</f>
        <v/>
      </c>
      <c r="M4" t="str">
        <f>リレーオーダー用紙!BF9</f>
        <v/>
      </c>
    </row>
    <row r="5" spans="1:13" x14ac:dyDescent="0.2">
      <c r="A5" t="str">
        <f>IF(リレーオーダー用紙!B10="","",0)</f>
        <v/>
      </c>
      <c r="B5" t="str">
        <f>IF(A5="","",リレーオーダー用紙!B10)</f>
        <v/>
      </c>
      <c r="C5" t="str">
        <f>IF(A5="","",団体!$E$3)</f>
        <v/>
      </c>
      <c r="D5" s="45" t="str">
        <f>IF(A5="","",リレーオーダー用紙!AP10)</f>
        <v/>
      </c>
      <c r="E5" t="str">
        <f>IF(A5="","",リレーオーダー用紙!BG10)</f>
        <v/>
      </c>
      <c r="F5" s="45" t="str">
        <f>IF(A5="","",団体!$B$3)</f>
        <v/>
      </c>
      <c r="G5" t="str">
        <f>IF(A5="","",リレーオーダー用紙!BL10)</f>
        <v/>
      </c>
      <c r="H5" t="str">
        <f t="shared" si="0"/>
        <v/>
      </c>
      <c r="I5" t="str">
        <f>IF(A5="","",リレーオーダー用紙!AQ10)</f>
        <v/>
      </c>
      <c r="J5" t="str">
        <f>リレーオーダー用紙!BC10</f>
        <v/>
      </c>
      <c r="K5" t="str">
        <f>リレーオーダー用紙!BD10</f>
        <v/>
      </c>
      <c r="L5" t="str">
        <f>リレーオーダー用紙!BE10</f>
        <v/>
      </c>
      <c r="M5" t="str">
        <f>リレーオーダー用紙!BF10</f>
        <v/>
      </c>
    </row>
    <row r="6" spans="1:13" x14ac:dyDescent="0.2">
      <c r="A6" t="str">
        <f>IF(リレーオーダー用紙!B11="","",0)</f>
        <v/>
      </c>
      <c r="B6" t="str">
        <f>IF(A6="","",リレーオーダー用紙!B11)</f>
        <v/>
      </c>
      <c r="C6" t="str">
        <f>IF(A6="","",団体!$E$3)</f>
        <v/>
      </c>
      <c r="D6" s="45" t="str">
        <f>IF(A6="","",リレーオーダー用紙!AP11)</f>
        <v/>
      </c>
      <c r="E6" t="str">
        <f>IF(A6="","",リレーオーダー用紙!BG11)</f>
        <v/>
      </c>
      <c r="F6" s="45" t="str">
        <f>IF(A6="","",団体!$B$3)</f>
        <v/>
      </c>
      <c r="G6" t="str">
        <f>IF(A6="","",リレーオーダー用紙!BL11)</f>
        <v/>
      </c>
      <c r="H6" t="str">
        <f t="shared" si="0"/>
        <v/>
      </c>
      <c r="I6" t="str">
        <f>IF(A6="","",リレーオーダー用紙!AQ11)</f>
        <v/>
      </c>
      <c r="J6" t="str">
        <f>リレーオーダー用紙!BC11</f>
        <v/>
      </c>
      <c r="K6" t="str">
        <f>リレーオーダー用紙!BD11</f>
        <v/>
      </c>
      <c r="L6" t="str">
        <f>リレーオーダー用紙!BE11</f>
        <v/>
      </c>
      <c r="M6" t="str">
        <f>リレーオーダー用紙!BF11</f>
        <v/>
      </c>
    </row>
    <row r="7" spans="1:13" x14ac:dyDescent="0.2">
      <c r="A7" t="str">
        <f>IF(リレーオーダー用紙!B12="","",0)</f>
        <v/>
      </c>
      <c r="B7" t="str">
        <f>IF(A7="","",リレーオーダー用紙!B12)</f>
        <v/>
      </c>
      <c r="C7" t="str">
        <f>IF(A7="","",団体!$E$3)</f>
        <v/>
      </c>
      <c r="D7" s="45" t="str">
        <f>IF(A7="","",リレーオーダー用紙!AP12)</f>
        <v/>
      </c>
      <c r="E7" t="str">
        <f>IF(A7="","",リレーオーダー用紙!BG12)</f>
        <v/>
      </c>
      <c r="F7" s="45" t="str">
        <f>IF(A7="","",団体!$B$3)</f>
        <v/>
      </c>
      <c r="G7" t="str">
        <f>IF(A7="","",リレーオーダー用紙!BL12)</f>
        <v/>
      </c>
      <c r="H7" t="str">
        <f t="shared" si="0"/>
        <v/>
      </c>
      <c r="I7" t="str">
        <f>IF(A7="","",リレーオーダー用紙!AQ12)</f>
        <v/>
      </c>
      <c r="J7" t="str">
        <f>リレーオーダー用紙!BC12</f>
        <v/>
      </c>
      <c r="K7" t="str">
        <f>リレーオーダー用紙!BD12</f>
        <v/>
      </c>
      <c r="L7" t="str">
        <f>リレーオーダー用紙!BE12</f>
        <v/>
      </c>
      <c r="M7" t="str">
        <f>リレーオーダー用紙!BF12</f>
        <v/>
      </c>
    </row>
    <row r="8" spans="1:13" x14ac:dyDescent="0.2">
      <c r="A8" t="str">
        <f>IF(リレーオーダー用紙!B13="","",0)</f>
        <v/>
      </c>
      <c r="B8" t="str">
        <f>IF(A8="","",リレーオーダー用紙!B13)</f>
        <v/>
      </c>
      <c r="C8" t="str">
        <f>IF(A8="","",団体!$E$3)</f>
        <v/>
      </c>
      <c r="D8" s="45" t="str">
        <f>IF(A8="","",リレーオーダー用紙!AP13)</f>
        <v/>
      </c>
      <c r="E8" t="str">
        <f>IF(A8="","",リレーオーダー用紙!BG13)</f>
        <v/>
      </c>
      <c r="F8" s="45" t="str">
        <f>IF(A8="","",団体!$B$3)</f>
        <v/>
      </c>
      <c r="G8" t="str">
        <f>IF(A8="","",リレーオーダー用紙!BL13)</f>
        <v/>
      </c>
      <c r="H8" t="str">
        <f t="shared" si="0"/>
        <v/>
      </c>
      <c r="I8" t="str">
        <f>IF(A8="","",リレーオーダー用紙!AQ13)</f>
        <v/>
      </c>
      <c r="J8" t="str">
        <f>リレーオーダー用紙!BC13</f>
        <v/>
      </c>
      <c r="K8" t="str">
        <f>リレーオーダー用紙!BD13</f>
        <v/>
      </c>
      <c r="L8" t="str">
        <f>リレーオーダー用紙!BE13</f>
        <v/>
      </c>
      <c r="M8" t="str">
        <f>リレーオーダー用紙!BF13</f>
        <v/>
      </c>
    </row>
    <row r="9" spans="1:13" x14ac:dyDescent="0.2">
      <c r="A9" s="114" t="str">
        <f>IF(リレーオーダー用紙!B14="","",0)</f>
        <v/>
      </c>
      <c r="B9" s="114" t="str">
        <f>IF(A9="","",リレーオーダー用紙!B14)</f>
        <v/>
      </c>
      <c r="C9" s="114" t="str">
        <f>IF(A9="","",団体!$E$3)</f>
        <v/>
      </c>
      <c r="D9" s="119" t="str">
        <f>IF(A9="","",リレーオーダー用紙!AP14)</f>
        <v/>
      </c>
      <c r="E9" s="114" t="str">
        <f>IF(A9="","",リレーオーダー用紙!BG14)</f>
        <v/>
      </c>
      <c r="F9" s="119" t="str">
        <f>IF(A9="","",団体!$B$3)</f>
        <v/>
      </c>
      <c r="G9" s="114" t="str">
        <f>IF(A9="","",リレーオーダー用紙!BL14)</f>
        <v/>
      </c>
      <c r="H9" s="114" t="str">
        <f t="shared" si="0"/>
        <v/>
      </c>
      <c r="I9" s="114" t="str">
        <f>IF(A9="","",リレーオーダー用紙!AQ14)</f>
        <v/>
      </c>
      <c r="J9" s="114" t="str">
        <f>リレーオーダー用紙!BC14</f>
        <v/>
      </c>
      <c r="K9" s="114" t="str">
        <f>リレーオーダー用紙!BD14</f>
        <v/>
      </c>
      <c r="L9" s="114" t="str">
        <f>リレーオーダー用紙!BE14</f>
        <v/>
      </c>
      <c r="M9" s="114" t="str">
        <f>リレーオーダー用紙!BF14</f>
        <v/>
      </c>
    </row>
    <row r="10" spans="1:13" x14ac:dyDescent="0.2">
      <c r="B10" s="24"/>
      <c r="D10" s="120"/>
      <c r="E10" s="24"/>
      <c r="F10" s="120"/>
      <c r="G10" s="24"/>
      <c r="H10" s="24" t="str">
        <f t="shared" si="0"/>
        <v/>
      </c>
      <c r="I10" s="24"/>
    </row>
    <row r="11" spans="1:13" x14ac:dyDescent="0.2">
      <c r="A11" t="str">
        <f>IF(リレーオーダー用紙!B16="","",0)</f>
        <v/>
      </c>
      <c r="B11" s="114"/>
      <c r="D11" s="119"/>
      <c r="E11" s="114"/>
      <c r="F11" s="119"/>
      <c r="G11" s="114"/>
      <c r="H11" s="114" t="str">
        <f t="shared" si="0"/>
        <v/>
      </c>
      <c r="I11" s="114"/>
    </row>
    <row r="12" spans="1:13" x14ac:dyDescent="0.2">
      <c r="A12" s="24" t="str">
        <f>IF(リレーオーダー用紙!B17="","",0)</f>
        <v/>
      </c>
      <c r="B12" s="24" t="str">
        <f>IF(A12="","",リレーオーダー用紙!B17)</f>
        <v/>
      </c>
      <c r="C12" s="24" t="str">
        <f>IF(A12="","",団体!$E$3)</f>
        <v/>
      </c>
      <c r="D12" s="120" t="str">
        <f>IF(A12="","",リレーオーダー用紙!AP17)</f>
        <v/>
      </c>
      <c r="E12" s="24" t="str">
        <f>IF(A12="","",リレーオーダー用紙!BG17)</f>
        <v/>
      </c>
      <c r="F12" s="120" t="str">
        <f>IF(A12="","",団体!$B$3)</f>
        <v/>
      </c>
      <c r="G12" s="24" t="str">
        <f>IF(A12="","",リレーオーダー用紙!BL17)</f>
        <v/>
      </c>
      <c r="H12" s="24" t="str">
        <f>IF(A12="","",6)</f>
        <v/>
      </c>
      <c r="I12" s="24" t="str">
        <f>IF(A12="","",リレーオーダー用紙!AQ17)</f>
        <v/>
      </c>
      <c r="J12" s="24" t="str">
        <f>リレーオーダー用紙!BC17</f>
        <v/>
      </c>
      <c r="K12" s="24" t="str">
        <f>リレーオーダー用紙!BD17</f>
        <v/>
      </c>
      <c r="L12" s="24" t="str">
        <f>リレーオーダー用紙!BE17</f>
        <v/>
      </c>
      <c r="M12" s="24" t="str">
        <f>リレーオーダー用紙!BF17</f>
        <v/>
      </c>
    </row>
    <row r="13" spans="1:13" x14ac:dyDescent="0.2">
      <c r="A13" t="str">
        <f>IF(リレーオーダー用紙!B18="","",0)</f>
        <v/>
      </c>
      <c r="B13" t="str">
        <f>IF(A13="","",リレーオーダー用紙!B18)</f>
        <v/>
      </c>
      <c r="C13" t="str">
        <f>IF(A13="","",団体!$E$3)</f>
        <v/>
      </c>
      <c r="D13" s="45" t="str">
        <f>IF(A13="","",リレーオーダー用紙!AP18)</f>
        <v/>
      </c>
      <c r="E13" t="str">
        <f>IF(A13="","",リレーオーダー用紙!BG18)</f>
        <v/>
      </c>
      <c r="F13" s="45" t="str">
        <f>IF(A13="","",団体!$B$3)</f>
        <v/>
      </c>
      <c r="G13" t="str">
        <f>IF(A13="","",リレーオーダー用紙!BL18)</f>
        <v/>
      </c>
      <c r="H13" t="str">
        <f t="shared" ref="H13:H19" si="1">IF(A13="","",6)</f>
        <v/>
      </c>
      <c r="I13" t="str">
        <f>IF(A13="","",リレーオーダー用紙!AQ18)</f>
        <v/>
      </c>
      <c r="J13" t="str">
        <f>リレーオーダー用紙!BC18</f>
        <v/>
      </c>
      <c r="K13" t="str">
        <f>リレーオーダー用紙!BD18</f>
        <v/>
      </c>
      <c r="L13" t="str">
        <f>リレーオーダー用紙!BE18</f>
        <v/>
      </c>
      <c r="M13" t="str">
        <f>リレーオーダー用紙!BF18</f>
        <v/>
      </c>
    </row>
    <row r="14" spans="1:13" x14ac:dyDescent="0.2">
      <c r="A14" t="str">
        <f>IF(リレーオーダー用紙!B19="","",0)</f>
        <v/>
      </c>
      <c r="B14" t="str">
        <f>IF(A14="","",リレーオーダー用紙!B19)</f>
        <v/>
      </c>
      <c r="C14" t="str">
        <f>IF(A14="","",団体!$E$3)</f>
        <v/>
      </c>
      <c r="D14" s="45" t="str">
        <f>IF(A14="","",リレーオーダー用紙!AP19)</f>
        <v/>
      </c>
      <c r="E14" t="str">
        <f>IF(A14="","",リレーオーダー用紙!BG19)</f>
        <v/>
      </c>
      <c r="F14" s="45" t="str">
        <f>IF(A14="","",団体!$B$3)</f>
        <v/>
      </c>
      <c r="G14" t="str">
        <f>IF(A14="","",リレーオーダー用紙!BL19)</f>
        <v/>
      </c>
      <c r="H14" t="str">
        <f t="shared" si="1"/>
        <v/>
      </c>
      <c r="I14" t="str">
        <f>IF(A14="","",リレーオーダー用紙!AQ19)</f>
        <v/>
      </c>
      <c r="J14" t="str">
        <f>リレーオーダー用紙!BC19</f>
        <v/>
      </c>
      <c r="K14" t="str">
        <f>リレーオーダー用紙!BD19</f>
        <v/>
      </c>
      <c r="L14" t="str">
        <f>リレーオーダー用紙!BE19</f>
        <v/>
      </c>
      <c r="M14" t="str">
        <f>リレーオーダー用紙!BF19</f>
        <v/>
      </c>
    </row>
    <row r="15" spans="1:13" x14ac:dyDescent="0.2">
      <c r="A15" t="str">
        <f>IF(リレーオーダー用紙!B20="","",0)</f>
        <v/>
      </c>
      <c r="B15" t="str">
        <f>IF(A15="","",リレーオーダー用紙!B20)</f>
        <v/>
      </c>
      <c r="C15" t="str">
        <f>IF(A15="","",団体!$E$3)</f>
        <v/>
      </c>
      <c r="D15" s="45" t="str">
        <f>IF(A15="","",リレーオーダー用紙!AP20)</f>
        <v/>
      </c>
      <c r="E15" t="str">
        <f>IF(A15="","",リレーオーダー用紙!BG20)</f>
        <v/>
      </c>
      <c r="F15" s="45" t="str">
        <f>IF(A15="","",団体!$B$3)</f>
        <v/>
      </c>
      <c r="G15" t="str">
        <f>IF(A15="","",リレーオーダー用紙!BL20)</f>
        <v/>
      </c>
      <c r="H15" t="str">
        <f t="shared" si="1"/>
        <v/>
      </c>
      <c r="I15" t="str">
        <f>IF(A15="","",リレーオーダー用紙!AQ20)</f>
        <v/>
      </c>
      <c r="J15" t="str">
        <f>リレーオーダー用紙!BC20</f>
        <v/>
      </c>
      <c r="K15" t="str">
        <f>リレーオーダー用紙!BD20</f>
        <v/>
      </c>
      <c r="L15" t="str">
        <f>リレーオーダー用紙!BE20</f>
        <v/>
      </c>
      <c r="M15" t="str">
        <f>リレーオーダー用紙!BF20</f>
        <v/>
      </c>
    </row>
    <row r="16" spans="1:13" x14ac:dyDescent="0.2">
      <c r="A16" t="str">
        <f>IF(リレーオーダー用紙!B21="","",0)</f>
        <v/>
      </c>
      <c r="B16" t="str">
        <f>IF(A16="","",リレーオーダー用紙!B21)</f>
        <v/>
      </c>
      <c r="C16" t="str">
        <f>IF(A16="","",団体!$E$3)</f>
        <v/>
      </c>
      <c r="D16" s="45" t="str">
        <f>IF(A16="","",リレーオーダー用紙!AP21)</f>
        <v/>
      </c>
      <c r="E16" t="str">
        <f>IF(A16="","",リレーオーダー用紙!BG21)</f>
        <v/>
      </c>
      <c r="F16" s="45" t="str">
        <f>IF(A16="","",団体!$B$3)</f>
        <v/>
      </c>
      <c r="G16" t="str">
        <f>IF(A16="","",リレーオーダー用紙!BL21)</f>
        <v/>
      </c>
      <c r="H16" t="str">
        <f t="shared" si="1"/>
        <v/>
      </c>
      <c r="I16" t="str">
        <f>IF(A16="","",リレーオーダー用紙!AQ21)</f>
        <v/>
      </c>
      <c r="J16" t="str">
        <f>リレーオーダー用紙!BC21</f>
        <v/>
      </c>
      <c r="K16" t="str">
        <f>リレーオーダー用紙!BD21</f>
        <v/>
      </c>
      <c r="L16" t="str">
        <f>リレーオーダー用紙!BE21</f>
        <v/>
      </c>
      <c r="M16" t="str">
        <f>リレーオーダー用紙!BF21</f>
        <v/>
      </c>
    </row>
    <row r="17" spans="1:13" x14ac:dyDescent="0.2">
      <c r="A17" t="str">
        <f>IF(リレーオーダー用紙!B22="","",0)</f>
        <v/>
      </c>
      <c r="B17" t="str">
        <f>IF(A17="","",リレーオーダー用紙!B22)</f>
        <v/>
      </c>
      <c r="C17" t="str">
        <f>IF(A17="","",団体!$E$3)</f>
        <v/>
      </c>
      <c r="D17" s="45" t="str">
        <f>IF(A17="","",リレーオーダー用紙!AP22)</f>
        <v/>
      </c>
      <c r="E17" t="str">
        <f>IF(A17="","",リレーオーダー用紙!BG22)</f>
        <v/>
      </c>
      <c r="F17" s="45" t="str">
        <f>IF(A17="","",団体!$B$3)</f>
        <v/>
      </c>
      <c r="G17" t="str">
        <f>IF(A17="","",リレーオーダー用紙!BL22)</f>
        <v/>
      </c>
      <c r="H17" t="str">
        <f t="shared" si="1"/>
        <v/>
      </c>
      <c r="I17" t="str">
        <f>IF(A17="","",リレーオーダー用紙!AQ22)</f>
        <v/>
      </c>
      <c r="J17" t="str">
        <f>リレーオーダー用紙!BC22</f>
        <v/>
      </c>
      <c r="K17" t="str">
        <f>リレーオーダー用紙!BD22</f>
        <v/>
      </c>
      <c r="L17" t="str">
        <f>リレーオーダー用紙!BE22</f>
        <v/>
      </c>
      <c r="M17" t="str">
        <f>リレーオーダー用紙!BF22</f>
        <v/>
      </c>
    </row>
    <row r="18" spans="1:13" x14ac:dyDescent="0.2">
      <c r="A18" t="str">
        <f>IF(リレーオーダー用紙!B23="","",0)</f>
        <v/>
      </c>
      <c r="B18" t="str">
        <f>IF(A18="","",リレーオーダー用紙!B23)</f>
        <v/>
      </c>
      <c r="C18" t="str">
        <f>IF(A18="","",団体!$E$3)</f>
        <v/>
      </c>
      <c r="D18" s="45" t="str">
        <f>IF(A18="","",リレーオーダー用紙!AP23)</f>
        <v/>
      </c>
      <c r="E18" t="str">
        <f>IF(A18="","",リレーオーダー用紙!BG23)</f>
        <v/>
      </c>
      <c r="F18" s="45" t="str">
        <f>IF(A18="","",団体!$B$3)</f>
        <v/>
      </c>
      <c r="G18" t="str">
        <f>IF(A18="","",リレーオーダー用紙!BL23)</f>
        <v/>
      </c>
      <c r="H18" t="str">
        <f t="shared" si="1"/>
        <v/>
      </c>
      <c r="I18" t="str">
        <f>IF(A18="","",リレーオーダー用紙!AQ23)</f>
        <v/>
      </c>
      <c r="J18" t="str">
        <f>リレーオーダー用紙!BC23</f>
        <v/>
      </c>
      <c r="K18" t="str">
        <f>リレーオーダー用紙!BD23</f>
        <v/>
      </c>
      <c r="L18" t="str">
        <f>リレーオーダー用紙!BE23</f>
        <v/>
      </c>
      <c r="M18" t="str">
        <f>リレーオーダー用紙!BF23</f>
        <v/>
      </c>
    </row>
    <row r="19" spans="1:13" x14ac:dyDescent="0.2">
      <c r="A19" s="114" t="str">
        <f>IF(リレーオーダー用紙!B24="","",0)</f>
        <v/>
      </c>
      <c r="B19" s="114" t="str">
        <f>IF(A19="","",リレーオーダー用紙!B24)</f>
        <v/>
      </c>
      <c r="C19" s="114" t="str">
        <f>IF(A19="","",団体!$E$3)</f>
        <v/>
      </c>
      <c r="D19" s="119" t="str">
        <f>IF(A19="","",リレーオーダー用紙!AP24)</f>
        <v/>
      </c>
      <c r="E19" s="114" t="str">
        <f>IF(A19="","",リレーオーダー用紙!BG24)</f>
        <v/>
      </c>
      <c r="F19" s="119" t="str">
        <f>IF(A19="","",団体!$B$3)</f>
        <v/>
      </c>
      <c r="G19" s="114" t="str">
        <f>IF(A19="","",リレーオーダー用紙!BL24)</f>
        <v/>
      </c>
      <c r="H19" s="114" t="str">
        <f t="shared" si="1"/>
        <v/>
      </c>
      <c r="I19" s="114" t="str">
        <f>IF(A19="","",リレーオーダー用紙!AQ24)</f>
        <v/>
      </c>
      <c r="J19" s="114" t="str">
        <f>リレーオーダー用紙!BC24</f>
        <v/>
      </c>
      <c r="K19" s="114" t="str">
        <f>リレーオーダー用紙!BD24</f>
        <v/>
      </c>
      <c r="L19" s="114" t="str">
        <f>リレーオーダー用紙!BE24</f>
        <v/>
      </c>
      <c r="M19" s="114" t="str">
        <f>リレーオーダー用紙!BF24</f>
        <v/>
      </c>
    </row>
    <row r="20" spans="1:13" x14ac:dyDescent="0.2">
      <c r="B20" s="24" t="str">
        <f>IF(A20="","",リレーオーダー用紙!B25)</f>
        <v/>
      </c>
      <c r="D20" s="120" t="str">
        <f>IF(A20="","",リレーオーダー用紙!AP25)</f>
        <v/>
      </c>
      <c r="E20" s="24"/>
      <c r="F20" s="120"/>
      <c r="G20" s="24"/>
      <c r="H20" s="24" t="str">
        <f t="shared" si="0"/>
        <v/>
      </c>
      <c r="I20" s="24" t="str">
        <f>IF(A20="","",リレーオーダー用紙!AQ25)</f>
        <v/>
      </c>
    </row>
    <row r="21" spans="1:13" x14ac:dyDescent="0.2">
      <c r="B21" s="114" t="str">
        <f>IF(A21="","",リレーオーダー用紙!B26)</f>
        <v/>
      </c>
      <c r="D21" s="119" t="str">
        <f>IF(A21="","",リレーオーダー用紙!AP26)</f>
        <v/>
      </c>
      <c r="E21" s="114"/>
      <c r="F21" s="119"/>
      <c r="G21" s="114"/>
      <c r="H21" s="114" t="str">
        <f t="shared" si="0"/>
        <v/>
      </c>
      <c r="I21" s="114" t="str">
        <f>IF(A21="","",リレーオーダー用紙!AQ26)</f>
        <v/>
      </c>
    </row>
    <row r="22" spans="1:13" x14ac:dyDescent="0.2">
      <c r="A22" s="24" t="str">
        <f>IF(リレーオーダー用紙!B27="","",5)</f>
        <v/>
      </c>
      <c r="B22" s="24" t="str">
        <f>IF(A22="","",リレーオーダー用紙!B27)</f>
        <v/>
      </c>
      <c r="C22" s="24" t="str">
        <f>IF(A22="","",団体!$E$3)</f>
        <v/>
      </c>
      <c r="D22" s="120" t="str">
        <f>IF(A22="","",リレーオーダー用紙!AP27)</f>
        <v/>
      </c>
      <c r="E22" s="24" t="str">
        <f>IF(A22="","",リレーオーダー用紙!BG27)</f>
        <v/>
      </c>
      <c r="F22" s="120" t="str">
        <f>IF(A22="","",団体!$B$3)</f>
        <v/>
      </c>
      <c r="G22" s="24" t="str">
        <f>IF(A22="","",リレーオーダー用紙!BL27)</f>
        <v/>
      </c>
      <c r="H22" s="24" t="str">
        <f t="shared" si="0"/>
        <v/>
      </c>
      <c r="I22" s="24" t="str">
        <f>IF(A22="","",リレーオーダー用紙!AQ27)</f>
        <v/>
      </c>
      <c r="J22" s="24" t="str">
        <f>リレーオーダー用紙!BC27</f>
        <v/>
      </c>
      <c r="K22" s="24" t="str">
        <f>リレーオーダー用紙!BD27</f>
        <v/>
      </c>
      <c r="L22" s="24" t="str">
        <f>リレーオーダー用紙!BE27</f>
        <v/>
      </c>
      <c r="M22" s="24" t="str">
        <f>リレーオーダー用紙!BF27</f>
        <v/>
      </c>
    </row>
    <row r="23" spans="1:13" x14ac:dyDescent="0.2">
      <c r="A23" t="str">
        <f>IF(リレーオーダー用紙!B28="","",5)</f>
        <v/>
      </c>
      <c r="B23" t="str">
        <f>IF(A23="","",リレーオーダー用紙!B28)</f>
        <v/>
      </c>
      <c r="C23" t="str">
        <f>IF(A23="","",団体!$E$3)</f>
        <v/>
      </c>
      <c r="D23" s="45" t="str">
        <f>IF(A23="","",リレーオーダー用紙!AP28)</f>
        <v/>
      </c>
      <c r="E23" t="str">
        <f>IF(A23="","",リレーオーダー用紙!BG28)</f>
        <v/>
      </c>
      <c r="F23" s="45" t="str">
        <f>IF(A23="","",団体!$B$3)</f>
        <v/>
      </c>
      <c r="G23" t="str">
        <f>IF(A23="","",リレーオーダー用紙!BL28)</f>
        <v/>
      </c>
      <c r="H23" t="str">
        <f t="shared" si="0"/>
        <v/>
      </c>
      <c r="I23" t="str">
        <f>IF(A23="","",リレーオーダー用紙!AQ28)</f>
        <v/>
      </c>
      <c r="J23" t="str">
        <f>リレーオーダー用紙!BC28</f>
        <v/>
      </c>
      <c r="K23" t="str">
        <f>リレーオーダー用紙!BD28</f>
        <v/>
      </c>
      <c r="L23" t="str">
        <f>リレーオーダー用紙!BE28</f>
        <v/>
      </c>
      <c r="M23" t="str">
        <f>リレーオーダー用紙!BF28</f>
        <v/>
      </c>
    </row>
    <row r="24" spans="1:13" x14ac:dyDescent="0.2">
      <c r="A24" t="str">
        <f>IF(リレーオーダー用紙!B29="","",5)</f>
        <v/>
      </c>
      <c r="B24" t="str">
        <f>IF(A24="","",リレーオーダー用紙!B29)</f>
        <v/>
      </c>
      <c r="C24" t="str">
        <f>IF(A24="","",団体!$E$3)</f>
        <v/>
      </c>
      <c r="D24" s="45" t="str">
        <f>IF(A24="","",リレーオーダー用紙!AP29)</f>
        <v/>
      </c>
      <c r="E24" t="str">
        <f>IF(A24="","",リレーオーダー用紙!BG29)</f>
        <v/>
      </c>
      <c r="F24" s="45" t="str">
        <f>IF(A24="","",団体!$B$3)</f>
        <v/>
      </c>
      <c r="G24" t="str">
        <f>IF(A24="","",リレーオーダー用紙!BL29)</f>
        <v/>
      </c>
      <c r="H24" t="str">
        <f t="shared" si="0"/>
        <v/>
      </c>
      <c r="I24" t="str">
        <f>IF(A24="","",リレーオーダー用紙!AQ29)</f>
        <v/>
      </c>
      <c r="J24" t="str">
        <f>リレーオーダー用紙!BC29</f>
        <v/>
      </c>
      <c r="K24" t="str">
        <f>リレーオーダー用紙!BD29</f>
        <v/>
      </c>
      <c r="L24" t="str">
        <f>リレーオーダー用紙!BE29</f>
        <v/>
      </c>
      <c r="M24" t="str">
        <f>リレーオーダー用紙!BF29</f>
        <v/>
      </c>
    </row>
    <row r="25" spans="1:13" x14ac:dyDescent="0.2">
      <c r="A25" t="str">
        <f>IF(リレーオーダー用紙!B30="","",5)</f>
        <v/>
      </c>
      <c r="B25" t="str">
        <f>IF(A25="","",リレーオーダー用紙!B30)</f>
        <v/>
      </c>
      <c r="C25" t="str">
        <f>IF(A25="","",団体!$E$3)</f>
        <v/>
      </c>
      <c r="D25" s="45" t="str">
        <f>IF(A25="","",リレーオーダー用紙!AP30)</f>
        <v/>
      </c>
      <c r="E25" t="str">
        <f>IF(A25="","",リレーオーダー用紙!BG30)</f>
        <v/>
      </c>
      <c r="F25" s="45" t="str">
        <f>IF(A25="","",団体!$B$3)</f>
        <v/>
      </c>
      <c r="G25" t="str">
        <f>IF(A25="","",リレーオーダー用紙!BL30)</f>
        <v/>
      </c>
      <c r="H25" t="str">
        <f t="shared" si="0"/>
        <v/>
      </c>
      <c r="I25" t="str">
        <f>IF(A25="","",リレーオーダー用紙!AQ30)</f>
        <v/>
      </c>
      <c r="J25" t="str">
        <f>リレーオーダー用紙!BC30</f>
        <v/>
      </c>
      <c r="K25" t="str">
        <f>リレーオーダー用紙!BD30</f>
        <v/>
      </c>
      <c r="L25" t="str">
        <f>リレーオーダー用紙!BE30</f>
        <v/>
      </c>
      <c r="M25" t="str">
        <f>リレーオーダー用紙!BF30</f>
        <v/>
      </c>
    </row>
    <row r="26" spans="1:13" x14ac:dyDescent="0.2">
      <c r="A26" t="str">
        <f>IF(リレーオーダー用紙!B31="","",5)</f>
        <v/>
      </c>
      <c r="B26" t="str">
        <f>IF(A26="","",リレーオーダー用紙!B31)</f>
        <v/>
      </c>
      <c r="C26" t="str">
        <f>IF(A26="","",団体!$E$3)</f>
        <v/>
      </c>
      <c r="D26" s="45" t="str">
        <f>IF(A26="","",リレーオーダー用紙!AP31)</f>
        <v/>
      </c>
      <c r="E26" t="str">
        <f>IF(A26="","",リレーオーダー用紙!BG31)</f>
        <v/>
      </c>
      <c r="F26" s="45" t="str">
        <f>IF(A26="","",団体!$B$3)</f>
        <v/>
      </c>
      <c r="G26" t="str">
        <f>IF(A26="","",リレーオーダー用紙!BL31)</f>
        <v/>
      </c>
      <c r="H26" t="str">
        <f t="shared" si="0"/>
        <v/>
      </c>
      <c r="I26" t="str">
        <f>IF(A26="","",リレーオーダー用紙!AQ31)</f>
        <v/>
      </c>
      <c r="J26" t="str">
        <f>リレーオーダー用紙!BC31</f>
        <v/>
      </c>
      <c r="K26" t="str">
        <f>リレーオーダー用紙!BD31</f>
        <v/>
      </c>
      <c r="L26" t="str">
        <f>リレーオーダー用紙!BE31</f>
        <v/>
      </c>
      <c r="M26" t="str">
        <f>リレーオーダー用紙!BF31</f>
        <v/>
      </c>
    </row>
    <row r="27" spans="1:13" x14ac:dyDescent="0.2">
      <c r="A27" t="str">
        <f>IF(リレーオーダー用紙!B32="","",5)</f>
        <v/>
      </c>
      <c r="B27" t="str">
        <f>IF(A27="","",リレーオーダー用紙!B32)</f>
        <v/>
      </c>
      <c r="C27" t="str">
        <f>IF(A27="","",団体!$E$3)</f>
        <v/>
      </c>
      <c r="D27" s="45" t="str">
        <f>IF(A27="","",リレーオーダー用紙!AP32)</f>
        <v/>
      </c>
      <c r="E27" t="str">
        <f>IF(A27="","",リレーオーダー用紙!BG32)</f>
        <v/>
      </c>
      <c r="F27" s="45" t="str">
        <f>IF(A27="","",団体!$B$3)</f>
        <v/>
      </c>
      <c r="G27" t="str">
        <f>IF(A27="","",リレーオーダー用紙!BL32)</f>
        <v/>
      </c>
      <c r="H27" t="str">
        <f t="shared" si="0"/>
        <v/>
      </c>
      <c r="I27" t="str">
        <f>IF(A27="","",リレーオーダー用紙!AQ32)</f>
        <v/>
      </c>
      <c r="J27" t="str">
        <f>リレーオーダー用紙!BC32</f>
        <v/>
      </c>
      <c r="K27" t="str">
        <f>リレーオーダー用紙!BD32</f>
        <v/>
      </c>
      <c r="L27" t="str">
        <f>リレーオーダー用紙!BE32</f>
        <v/>
      </c>
      <c r="M27" t="str">
        <f>リレーオーダー用紙!BF32</f>
        <v/>
      </c>
    </row>
    <row r="28" spans="1:13" x14ac:dyDescent="0.2">
      <c r="A28" t="str">
        <f>IF(リレーオーダー用紙!B33="","",5)</f>
        <v/>
      </c>
      <c r="B28" t="str">
        <f>IF(A28="","",リレーオーダー用紙!B33)</f>
        <v/>
      </c>
      <c r="C28" t="str">
        <f>IF(A28="","",団体!$E$3)</f>
        <v/>
      </c>
      <c r="D28" s="45" t="str">
        <f>IF(A28="","",リレーオーダー用紙!AP33)</f>
        <v/>
      </c>
      <c r="E28" t="str">
        <f>IF(A28="","",リレーオーダー用紙!BG33)</f>
        <v/>
      </c>
      <c r="F28" s="45" t="str">
        <f>IF(A28="","",団体!$B$3)</f>
        <v/>
      </c>
      <c r="G28" t="str">
        <f>IF(A28="","",リレーオーダー用紙!BL33)</f>
        <v/>
      </c>
      <c r="H28" t="str">
        <f t="shared" si="0"/>
        <v/>
      </c>
      <c r="I28" t="str">
        <f>IF(A28="","",リレーオーダー用紙!AQ33)</f>
        <v/>
      </c>
      <c r="J28" t="str">
        <f>リレーオーダー用紙!BC33</f>
        <v/>
      </c>
      <c r="K28" t="str">
        <f>リレーオーダー用紙!BD33</f>
        <v/>
      </c>
      <c r="L28" t="str">
        <f>リレーオーダー用紙!BE33</f>
        <v/>
      </c>
      <c r="M28" t="str">
        <f>リレーオーダー用紙!BF33</f>
        <v/>
      </c>
    </row>
    <row r="29" spans="1:13" x14ac:dyDescent="0.2">
      <c r="A29" s="114" t="str">
        <f>IF(リレーオーダー用紙!B34="","",5)</f>
        <v/>
      </c>
      <c r="B29" s="114" t="str">
        <f>IF(A29="","",リレーオーダー用紙!B34)</f>
        <v/>
      </c>
      <c r="C29" s="114" t="str">
        <f>IF(A29="","",団体!$E$3)</f>
        <v/>
      </c>
      <c r="D29" s="119" t="str">
        <f>IF(A29="","",リレーオーダー用紙!AP34)</f>
        <v/>
      </c>
      <c r="E29" s="114" t="str">
        <f>IF(A29="","",リレーオーダー用紙!BG34)</f>
        <v/>
      </c>
      <c r="F29" s="119" t="str">
        <f>IF(A29="","",団体!$B$3)</f>
        <v/>
      </c>
      <c r="G29" s="114" t="str">
        <f>IF(A29="","",リレーオーダー用紙!BL34)</f>
        <v/>
      </c>
      <c r="H29" s="114" t="str">
        <f t="shared" si="0"/>
        <v/>
      </c>
      <c r="I29" s="114" t="str">
        <f>IF(A29="","",リレーオーダー用紙!AQ34)</f>
        <v/>
      </c>
      <c r="J29" s="114" t="str">
        <f>リレーオーダー用紙!BC34</f>
        <v/>
      </c>
      <c r="K29" s="114" t="str">
        <f>リレーオーダー用紙!BD34</f>
        <v/>
      </c>
      <c r="L29" s="114" t="str">
        <f>リレーオーダー用紙!BE34</f>
        <v/>
      </c>
      <c r="M29" s="114" t="str">
        <f>リレーオーダー用紙!BF34</f>
        <v/>
      </c>
    </row>
    <row r="30" spans="1:13" x14ac:dyDescent="0.2">
      <c r="B30" s="24" t="str">
        <f>IF(A30="","",リレーオーダー用紙!B35)</f>
        <v/>
      </c>
      <c r="D30" s="120" t="str">
        <f>IF(A30="","",リレーオーダー用紙!AP35)</f>
        <v/>
      </c>
      <c r="E30" s="24"/>
      <c r="F30" s="120"/>
      <c r="G30" s="24"/>
      <c r="H30" s="24" t="str">
        <f t="shared" si="0"/>
        <v/>
      </c>
      <c r="I30" s="24" t="str">
        <f>IF(A30="","",リレーオーダー用紙!AQ35)</f>
        <v/>
      </c>
    </row>
    <row r="31" spans="1:13" x14ac:dyDescent="0.2">
      <c r="B31" s="114" t="str">
        <f>IF(A31="","",リレーオーダー用紙!B36)</f>
        <v/>
      </c>
      <c r="D31" s="119" t="str">
        <f>IF(A31="","",リレーオーダー用紙!AP36)</f>
        <v/>
      </c>
      <c r="E31" s="114"/>
      <c r="F31" s="119"/>
      <c r="G31" s="114"/>
      <c r="H31" s="114" t="str">
        <f t="shared" si="0"/>
        <v/>
      </c>
      <c r="I31" s="114" t="str">
        <f>IF(A31="","",リレーオーダー用紙!AQ36)</f>
        <v/>
      </c>
    </row>
    <row r="32" spans="1:13" x14ac:dyDescent="0.2">
      <c r="A32" s="24" t="str">
        <f>IF(リレーオーダー用紙!B37="","",5)</f>
        <v/>
      </c>
      <c r="B32" s="24" t="str">
        <f>IF(A32="","",リレーオーダー用紙!B37)</f>
        <v/>
      </c>
      <c r="C32" s="24" t="str">
        <f>IF(A32="","",団体!$E$3)</f>
        <v/>
      </c>
      <c r="D32" s="120" t="str">
        <f>IF(A32="","",リレーオーダー用紙!AP37)</f>
        <v/>
      </c>
      <c r="E32" s="24" t="str">
        <f>IF(A32="","",リレーオーダー用紙!BG37)</f>
        <v/>
      </c>
      <c r="F32" s="120" t="str">
        <f>IF(A32="","",団体!$B$3)</f>
        <v/>
      </c>
      <c r="G32" s="24" t="str">
        <f>IF(A32="","",リレーオーダー用紙!BL37)</f>
        <v/>
      </c>
      <c r="H32" s="24" t="str">
        <f>IF(A32="","",6)</f>
        <v/>
      </c>
      <c r="I32" s="24" t="str">
        <f>IF(A32="","",リレーオーダー用紙!AQ37)</f>
        <v/>
      </c>
      <c r="J32" s="24" t="str">
        <f>リレーオーダー用紙!BC37</f>
        <v/>
      </c>
      <c r="K32" s="24" t="str">
        <f>リレーオーダー用紙!BD37</f>
        <v/>
      </c>
      <c r="L32" s="24" t="str">
        <f>リレーオーダー用紙!BE37</f>
        <v/>
      </c>
      <c r="M32" s="24" t="str">
        <f>リレーオーダー用紙!BF37</f>
        <v/>
      </c>
    </row>
    <row r="33" spans="1:13" x14ac:dyDescent="0.2">
      <c r="A33" t="str">
        <f>IF(リレーオーダー用紙!B38="","",5)</f>
        <v/>
      </c>
      <c r="B33" t="str">
        <f>IF(A33="","",リレーオーダー用紙!B38)</f>
        <v/>
      </c>
      <c r="C33" t="str">
        <f>IF(A33="","",団体!$E$3)</f>
        <v/>
      </c>
      <c r="D33" s="45" t="str">
        <f>IF(A33="","",リレーオーダー用紙!AP38)</f>
        <v/>
      </c>
      <c r="E33" t="str">
        <f>IF(A33="","",リレーオーダー用紙!BG38)</f>
        <v/>
      </c>
      <c r="F33" s="45" t="str">
        <f>IF(A33="","",団体!$B$3)</f>
        <v/>
      </c>
      <c r="G33" t="str">
        <f>IF(A33="","",リレーオーダー用紙!BL38)</f>
        <v/>
      </c>
      <c r="H33" t="str">
        <f t="shared" ref="H33:H39" si="2">IF(A33="","",6)</f>
        <v/>
      </c>
      <c r="I33" t="str">
        <f>IF(A33="","",リレーオーダー用紙!AQ38)</f>
        <v/>
      </c>
      <c r="J33" t="str">
        <f>リレーオーダー用紙!BC38</f>
        <v/>
      </c>
      <c r="K33" t="str">
        <f>リレーオーダー用紙!BD38</f>
        <v/>
      </c>
      <c r="L33" t="str">
        <f>リレーオーダー用紙!BE38</f>
        <v/>
      </c>
      <c r="M33" t="str">
        <f>リレーオーダー用紙!BF38</f>
        <v/>
      </c>
    </row>
    <row r="34" spans="1:13" x14ac:dyDescent="0.2">
      <c r="A34" t="str">
        <f>IF(リレーオーダー用紙!B39="","",5)</f>
        <v/>
      </c>
      <c r="B34" t="str">
        <f>IF(A34="","",リレーオーダー用紙!B39)</f>
        <v/>
      </c>
      <c r="C34" t="str">
        <f>IF(A34="","",団体!$E$3)</f>
        <v/>
      </c>
      <c r="D34" s="45" t="str">
        <f>IF(A34="","",リレーオーダー用紙!AP39)</f>
        <v/>
      </c>
      <c r="E34" t="str">
        <f>IF(A34="","",リレーオーダー用紙!BG39)</f>
        <v/>
      </c>
      <c r="F34" s="45" t="str">
        <f>IF(A34="","",団体!$B$3)</f>
        <v/>
      </c>
      <c r="G34" t="str">
        <f>IF(A34="","",リレーオーダー用紙!BL39)</f>
        <v/>
      </c>
      <c r="H34" t="str">
        <f t="shared" si="2"/>
        <v/>
      </c>
      <c r="I34" t="str">
        <f>IF(A34="","",リレーオーダー用紙!AQ39)</f>
        <v/>
      </c>
      <c r="J34" t="str">
        <f>リレーオーダー用紙!BC39</f>
        <v/>
      </c>
      <c r="K34" t="str">
        <f>リレーオーダー用紙!BD39</f>
        <v/>
      </c>
      <c r="L34" t="str">
        <f>リレーオーダー用紙!BE39</f>
        <v/>
      </c>
      <c r="M34" t="str">
        <f>リレーオーダー用紙!BF39</f>
        <v/>
      </c>
    </row>
    <row r="35" spans="1:13" x14ac:dyDescent="0.2">
      <c r="A35" t="str">
        <f>IF(リレーオーダー用紙!B40="","",5)</f>
        <v/>
      </c>
      <c r="B35" t="str">
        <f>IF(A35="","",リレーオーダー用紙!B40)</f>
        <v/>
      </c>
      <c r="C35" t="str">
        <f>IF(A35="","",団体!$E$3)</f>
        <v/>
      </c>
      <c r="D35" s="45" t="str">
        <f>IF(A35="","",リレーオーダー用紙!AP40)</f>
        <v/>
      </c>
      <c r="E35" t="str">
        <f>IF(A35="","",リレーオーダー用紙!BG40)</f>
        <v/>
      </c>
      <c r="F35" s="45" t="str">
        <f>IF(A35="","",団体!$B$3)</f>
        <v/>
      </c>
      <c r="G35" t="str">
        <f>IF(A35="","",リレーオーダー用紙!BL40)</f>
        <v/>
      </c>
      <c r="H35" t="str">
        <f t="shared" si="2"/>
        <v/>
      </c>
      <c r="I35" t="str">
        <f>IF(A35="","",リレーオーダー用紙!AQ40)</f>
        <v/>
      </c>
      <c r="J35" t="str">
        <f>リレーオーダー用紙!BC40</f>
        <v/>
      </c>
      <c r="K35" t="str">
        <f>リレーオーダー用紙!BD40</f>
        <v/>
      </c>
      <c r="L35" t="str">
        <f>リレーオーダー用紙!BE40</f>
        <v/>
      </c>
      <c r="M35" t="str">
        <f>リレーオーダー用紙!BF40</f>
        <v/>
      </c>
    </row>
    <row r="36" spans="1:13" x14ac:dyDescent="0.2">
      <c r="A36" t="str">
        <f>IF(リレーオーダー用紙!B41="","",5)</f>
        <v/>
      </c>
      <c r="B36" t="str">
        <f>IF(A36="","",リレーオーダー用紙!B41)</f>
        <v/>
      </c>
      <c r="C36" t="str">
        <f>IF(A36="","",団体!$E$3)</f>
        <v/>
      </c>
      <c r="D36" s="45" t="str">
        <f>IF(A36="","",リレーオーダー用紙!AP41)</f>
        <v/>
      </c>
      <c r="E36" t="str">
        <f>IF(A36="","",リレーオーダー用紙!BG41)</f>
        <v/>
      </c>
      <c r="F36" s="45" t="str">
        <f>IF(A36="","",団体!$B$3)</f>
        <v/>
      </c>
      <c r="G36" t="str">
        <f>IF(A36="","",リレーオーダー用紙!BL41)</f>
        <v/>
      </c>
      <c r="H36" t="str">
        <f t="shared" si="2"/>
        <v/>
      </c>
      <c r="I36" t="str">
        <f>IF(A36="","",リレーオーダー用紙!AQ41)</f>
        <v/>
      </c>
      <c r="J36" t="str">
        <f>リレーオーダー用紙!BC41</f>
        <v/>
      </c>
      <c r="K36" t="str">
        <f>リレーオーダー用紙!BD41</f>
        <v/>
      </c>
      <c r="L36" t="str">
        <f>リレーオーダー用紙!BE41</f>
        <v/>
      </c>
      <c r="M36" t="str">
        <f>リレーオーダー用紙!BF41</f>
        <v/>
      </c>
    </row>
    <row r="37" spans="1:13" x14ac:dyDescent="0.2">
      <c r="A37" t="str">
        <f>IF(リレーオーダー用紙!B42="","",5)</f>
        <v/>
      </c>
      <c r="B37" t="str">
        <f>IF(A37="","",リレーオーダー用紙!B42)</f>
        <v/>
      </c>
      <c r="C37" t="str">
        <f>IF(A37="","",団体!$E$3)</f>
        <v/>
      </c>
      <c r="D37" s="45" t="str">
        <f>IF(A37="","",リレーオーダー用紙!AP42)</f>
        <v/>
      </c>
      <c r="E37" t="str">
        <f>IF(A37="","",リレーオーダー用紙!BG42)</f>
        <v/>
      </c>
      <c r="F37" s="45" t="str">
        <f>IF(A37="","",団体!$B$3)</f>
        <v/>
      </c>
      <c r="G37" t="str">
        <f>IF(A37="","",リレーオーダー用紙!BL42)</f>
        <v/>
      </c>
      <c r="H37" t="str">
        <f t="shared" si="2"/>
        <v/>
      </c>
      <c r="I37" t="str">
        <f>IF(A37="","",リレーオーダー用紙!AQ42)</f>
        <v/>
      </c>
      <c r="J37" t="str">
        <f>リレーオーダー用紙!BC42</f>
        <v/>
      </c>
      <c r="K37" t="str">
        <f>リレーオーダー用紙!BD42</f>
        <v/>
      </c>
      <c r="L37" t="str">
        <f>リレーオーダー用紙!BE42</f>
        <v/>
      </c>
      <c r="M37" t="str">
        <f>リレーオーダー用紙!BF42</f>
        <v/>
      </c>
    </row>
    <row r="38" spans="1:13" x14ac:dyDescent="0.2">
      <c r="A38" t="str">
        <f>IF(リレーオーダー用紙!B43="","",5)</f>
        <v/>
      </c>
      <c r="B38" t="str">
        <f>IF(A38="","",リレーオーダー用紙!B43)</f>
        <v/>
      </c>
      <c r="C38" t="str">
        <f>IF(A38="","",団体!$E$3)</f>
        <v/>
      </c>
      <c r="D38" s="45" t="str">
        <f>IF(A38="","",リレーオーダー用紙!AP43)</f>
        <v/>
      </c>
      <c r="E38" t="str">
        <f>IF(A38="","",リレーオーダー用紙!BG43)</f>
        <v/>
      </c>
      <c r="F38" s="45" t="str">
        <f>IF(A38="","",団体!$B$3)</f>
        <v/>
      </c>
      <c r="G38" t="str">
        <f>IF(A38="","",リレーオーダー用紙!BL43)</f>
        <v/>
      </c>
      <c r="H38" t="str">
        <f t="shared" si="2"/>
        <v/>
      </c>
      <c r="I38" t="str">
        <f>IF(A38="","",リレーオーダー用紙!AQ43)</f>
        <v/>
      </c>
      <c r="J38" t="str">
        <f>リレーオーダー用紙!BC43</f>
        <v/>
      </c>
      <c r="K38" t="str">
        <f>リレーオーダー用紙!BD43</f>
        <v/>
      </c>
      <c r="L38" t="str">
        <f>リレーオーダー用紙!BE43</f>
        <v/>
      </c>
      <c r="M38" t="str">
        <f>リレーオーダー用紙!BF43</f>
        <v/>
      </c>
    </row>
    <row r="39" spans="1:13" x14ac:dyDescent="0.2">
      <c r="A39" s="114" t="str">
        <f>IF(リレーオーダー用紙!B44="","",5)</f>
        <v/>
      </c>
      <c r="B39" s="114" t="str">
        <f>IF(A39="","",リレーオーダー用紙!B44)</f>
        <v/>
      </c>
      <c r="C39" s="114" t="str">
        <f>IF(A39="","",団体!$E$3)</f>
        <v/>
      </c>
      <c r="D39" s="119" t="str">
        <f>IF(A39="","",リレーオーダー用紙!AP44)</f>
        <v/>
      </c>
      <c r="E39" s="114" t="str">
        <f>IF(A39="","",リレーオーダー用紙!BG44)</f>
        <v/>
      </c>
      <c r="F39" s="119" t="str">
        <f>IF(A39="","",団体!$B$3)</f>
        <v/>
      </c>
      <c r="G39" s="114" t="str">
        <f>IF(A39="","",リレーオーダー用紙!BL44)</f>
        <v/>
      </c>
      <c r="H39" s="114" t="str">
        <f t="shared" si="2"/>
        <v/>
      </c>
      <c r="I39" s="114" t="str">
        <f>IF(A39="","",リレーオーダー用紙!AQ44)</f>
        <v/>
      </c>
      <c r="J39" s="114" t="str">
        <f>リレーオーダー用紙!BC44</f>
        <v/>
      </c>
      <c r="K39" s="114" t="str">
        <f>リレーオーダー用紙!BD44</f>
        <v/>
      </c>
      <c r="L39" s="114" t="str">
        <f>リレーオーダー用紙!BE44</f>
        <v/>
      </c>
      <c r="M39" s="114" t="str">
        <f>リレーオーダー用紙!BF44</f>
        <v/>
      </c>
    </row>
    <row r="40" spans="1:13" x14ac:dyDescent="0.2">
      <c r="A40" s="24"/>
      <c r="B40" s="24"/>
      <c r="C40" s="24"/>
      <c r="D40" s="120"/>
      <c r="E40" s="24"/>
      <c r="F40" s="120"/>
      <c r="G40" s="24"/>
      <c r="H40" s="24"/>
      <c r="I40" s="24"/>
      <c r="J40" s="24"/>
      <c r="K40" s="24"/>
      <c r="L40" s="24"/>
      <c r="M40" s="24"/>
    </row>
    <row r="41" spans="1:13" x14ac:dyDescent="0.2">
      <c r="A41" s="114"/>
      <c r="B41" s="114"/>
      <c r="C41" s="114"/>
      <c r="D41" s="119"/>
      <c r="E41" s="114"/>
      <c r="F41" s="119"/>
      <c r="G41" s="114"/>
      <c r="H41" s="114"/>
      <c r="I41" s="114"/>
      <c r="J41" s="114"/>
      <c r="K41" s="114"/>
      <c r="L41" s="114"/>
      <c r="M41" s="114"/>
    </row>
    <row r="42" spans="1:13" hidden="1" x14ac:dyDescent="0.2">
      <c r="A42" s="114"/>
      <c r="B42" s="114"/>
      <c r="C42" s="114"/>
      <c r="D42" s="119"/>
      <c r="E42" s="114"/>
      <c r="F42" s="119"/>
      <c r="G42" s="114"/>
      <c r="H42" s="114"/>
      <c r="I42" s="114"/>
      <c r="J42" s="114"/>
      <c r="K42" s="114"/>
      <c r="L42" s="114"/>
      <c r="M42" s="114"/>
    </row>
    <row r="43" spans="1:13" hidden="1" x14ac:dyDescent="0.2">
      <c r="A43" s="114"/>
      <c r="B43" s="114"/>
      <c r="C43" s="114"/>
      <c r="D43" s="119"/>
      <c r="E43" s="114"/>
      <c r="F43" s="119"/>
      <c r="G43" s="114"/>
      <c r="H43" s="114"/>
      <c r="I43" s="114"/>
      <c r="J43" s="114"/>
      <c r="K43" s="114"/>
      <c r="L43" s="114"/>
      <c r="M43" s="114"/>
    </row>
    <row r="44" spans="1:13" hidden="1" x14ac:dyDescent="0.2">
      <c r="A44" s="114"/>
      <c r="B44" s="114"/>
      <c r="C44" s="114"/>
      <c r="D44" s="119"/>
      <c r="E44" s="114"/>
      <c r="F44" s="119"/>
      <c r="G44" s="114"/>
      <c r="H44" s="114"/>
      <c r="I44" s="114"/>
      <c r="J44" s="114"/>
      <c r="K44" s="114"/>
      <c r="L44" s="114"/>
      <c r="M44" s="114"/>
    </row>
    <row r="45" spans="1:13" hidden="1" x14ac:dyDescent="0.2">
      <c r="A45" s="114"/>
      <c r="B45" s="114"/>
      <c r="C45" s="114"/>
      <c r="D45" s="119"/>
      <c r="E45" s="114"/>
      <c r="F45" s="119"/>
      <c r="G45" s="114"/>
      <c r="H45" s="114"/>
      <c r="I45" s="114"/>
      <c r="J45" s="114"/>
      <c r="K45" s="114"/>
      <c r="L45" s="114"/>
      <c r="M45" s="114"/>
    </row>
    <row r="46" spans="1:13" hidden="1" x14ac:dyDescent="0.2">
      <c r="A46" s="114"/>
      <c r="B46" s="114"/>
      <c r="C46" s="114"/>
      <c r="D46" s="119"/>
      <c r="E46" s="114"/>
      <c r="F46" s="119"/>
      <c r="G46" s="114"/>
      <c r="H46" s="114"/>
      <c r="I46" s="114"/>
      <c r="J46" s="114"/>
      <c r="K46" s="114"/>
      <c r="L46" s="114"/>
      <c r="M46" s="114"/>
    </row>
    <row r="47" spans="1:13" hidden="1" x14ac:dyDescent="0.2">
      <c r="A47" s="114"/>
      <c r="B47" s="114"/>
      <c r="C47" s="114"/>
      <c r="D47" s="119"/>
      <c r="E47" s="114"/>
      <c r="F47" s="119"/>
      <c r="G47" s="114"/>
      <c r="H47" s="114"/>
      <c r="I47" s="114"/>
      <c r="J47" s="114"/>
      <c r="K47" s="114"/>
      <c r="L47" s="114"/>
      <c r="M47" s="114"/>
    </row>
    <row r="48" spans="1:13" hidden="1" x14ac:dyDescent="0.2">
      <c r="A48" s="114"/>
      <c r="B48" s="114"/>
      <c r="C48" s="114"/>
      <c r="D48" s="119"/>
      <c r="E48" s="114"/>
      <c r="F48" s="119"/>
      <c r="G48" s="114"/>
      <c r="H48" s="114"/>
      <c r="I48" s="114"/>
      <c r="J48" s="114"/>
      <c r="K48" s="114"/>
      <c r="L48" s="114"/>
      <c r="M48" s="114"/>
    </row>
    <row r="49" spans="1:13" hidden="1" x14ac:dyDescent="0.2">
      <c r="A49" s="114"/>
      <c r="B49" s="114"/>
      <c r="C49" s="114"/>
      <c r="D49" s="119"/>
      <c r="E49" s="114"/>
      <c r="F49" s="119"/>
      <c r="G49" s="114"/>
      <c r="H49" s="114"/>
      <c r="I49" s="114"/>
      <c r="J49" s="114"/>
      <c r="K49" s="114"/>
      <c r="L49" s="114"/>
      <c r="M49" s="114"/>
    </row>
    <row r="50" spans="1:13" hidden="1" x14ac:dyDescent="0.2">
      <c r="A50" s="114"/>
      <c r="B50" s="114"/>
      <c r="C50" s="114"/>
      <c r="D50" s="119"/>
      <c r="E50" s="114"/>
      <c r="F50" s="119"/>
      <c r="G50" s="114"/>
      <c r="H50" s="114"/>
      <c r="I50" s="114"/>
      <c r="J50" s="114"/>
      <c r="K50" s="114"/>
      <c r="L50" s="114"/>
      <c r="M50" s="114"/>
    </row>
    <row r="51" spans="1:13" hidden="1" x14ac:dyDescent="0.2">
      <c r="A51" s="114"/>
      <c r="B51" s="114"/>
      <c r="C51" s="114"/>
      <c r="D51" s="119"/>
      <c r="E51" s="114"/>
      <c r="F51" s="119"/>
      <c r="G51" s="114"/>
      <c r="H51" s="114"/>
      <c r="I51" s="114"/>
      <c r="J51" s="114"/>
      <c r="K51" s="114"/>
      <c r="L51" s="114"/>
      <c r="M51" s="114"/>
    </row>
    <row r="52" spans="1:13" hidden="1" x14ac:dyDescent="0.2">
      <c r="A52" s="114"/>
      <c r="B52" s="114"/>
      <c r="C52" s="114"/>
      <c r="D52" s="119"/>
      <c r="E52" s="114"/>
      <c r="F52" s="119"/>
      <c r="G52" s="114"/>
      <c r="H52" s="114"/>
      <c r="I52" s="114"/>
      <c r="J52" s="114"/>
      <c r="K52" s="114"/>
      <c r="L52" s="114"/>
      <c r="M52" s="114"/>
    </row>
    <row r="53" spans="1:13" hidden="1" x14ac:dyDescent="0.2">
      <c r="A53" s="114"/>
      <c r="B53" s="114"/>
      <c r="C53" s="114"/>
      <c r="D53" s="119"/>
      <c r="E53" s="114"/>
      <c r="F53" s="119"/>
      <c r="G53" s="114"/>
      <c r="H53" s="114"/>
      <c r="I53" s="114"/>
      <c r="J53" s="114"/>
      <c r="K53" s="114"/>
      <c r="L53" s="114"/>
      <c r="M53" s="114"/>
    </row>
    <row r="54" spans="1:13" hidden="1" x14ac:dyDescent="0.2">
      <c r="A54" s="114"/>
      <c r="B54" s="114"/>
      <c r="C54" s="114"/>
      <c r="D54" s="119"/>
      <c r="E54" s="114"/>
      <c r="F54" s="119"/>
      <c r="G54" s="114"/>
      <c r="H54" s="114"/>
      <c r="I54" s="114"/>
      <c r="J54" s="114"/>
      <c r="K54" s="114"/>
      <c r="L54" s="114"/>
      <c r="M54" s="114"/>
    </row>
    <row r="55" spans="1:13" hidden="1" x14ac:dyDescent="0.2">
      <c r="A55" s="114"/>
      <c r="B55" s="114"/>
      <c r="C55" s="114"/>
      <c r="D55" s="119"/>
      <c r="E55" s="114"/>
      <c r="F55" s="119"/>
      <c r="G55" s="114"/>
      <c r="H55" s="114"/>
      <c r="I55" s="114"/>
      <c r="J55" s="114"/>
      <c r="K55" s="114"/>
      <c r="L55" s="114"/>
      <c r="M55" s="114"/>
    </row>
    <row r="56" spans="1:13" hidden="1" x14ac:dyDescent="0.2">
      <c r="A56" s="114"/>
      <c r="B56" s="114"/>
      <c r="C56" s="114"/>
      <c r="D56" s="119"/>
      <c r="E56" s="114"/>
      <c r="F56" s="119"/>
      <c r="G56" s="114"/>
      <c r="H56" s="114"/>
      <c r="I56" s="114"/>
      <c r="J56" s="114"/>
      <c r="K56" s="114"/>
      <c r="L56" s="114"/>
      <c r="M56" s="114"/>
    </row>
    <row r="57" spans="1:13" hidden="1" x14ac:dyDescent="0.2">
      <c r="A57" s="114"/>
      <c r="B57" s="114"/>
      <c r="C57" s="114"/>
      <c r="D57" s="119"/>
      <c r="E57" s="114"/>
      <c r="F57" s="119"/>
      <c r="G57" s="114"/>
      <c r="H57" s="114"/>
      <c r="I57" s="114"/>
      <c r="J57" s="114"/>
      <c r="K57" s="114"/>
      <c r="L57" s="114"/>
      <c r="M57" s="114"/>
    </row>
    <row r="58" spans="1:13" hidden="1" x14ac:dyDescent="0.2">
      <c r="A58" s="114"/>
      <c r="B58" s="114"/>
      <c r="C58" s="114"/>
      <c r="D58" s="119"/>
      <c r="E58" s="114"/>
      <c r="F58" s="119"/>
      <c r="G58" s="114"/>
      <c r="H58" s="114"/>
      <c r="I58" s="114"/>
      <c r="J58" s="114"/>
      <c r="K58" s="114"/>
      <c r="L58" s="114"/>
      <c r="M58" s="114"/>
    </row>
    <row r="59" spans="1:13" hidden="1" x14ac:dyDescent="0.2">
      <c r="A59" s="114"/>
      <c r="B59" s="114"/>
      <c r="C59" s="114"/>
      <c r="D59" s="119"/>
      <c r="E59" s="114"/>
      <c r="F59" s="119"/>
      <c r="G59" s="114"/>
      <c r="H59" s="114"/>
      <c r="I59" s="114"/>
      <c r="J59" s="114"/>
      <c r="K59" s="114"/>
      <c r="L59" s="114"/>
      <c r="M59" s="114"/>
    </row>
    <row r="60" spans="1:13" hidden="1" x14ac:dyDescent="0.2">
      <c r="A60" s="114"/>
      <c r="B60" s="114"/>
      <c r="C60" s="114"/>
      <c r="D60" s="119"/>
      <c r="E60" s="114"/>
      <c r="F60" s="119"/>
      <c r="G60" s="114"/>
      <c r="H60" s="114"/>
      <c r="I60" s="114"/>
      <c r="J60" s="114"/>
      <c r="K60" s="114"/>
      <c r="L60" s="114"/>
      <c r="M60" s="114"/>
    </row>
    <row r="61" spans="1:13" hidden="1" x14ac:dyDescent="0.2">
      <c r="A61" s="114"/>
      <c r="B61" s="114"/>
      <c r="C61" s="114"/>
      <c r="D61" s="119"/>
      <c r="E61" s="114"/>
      <c r="F61" s="119"/>
      <c r="G61" s="114"/>
      <c r="H61" s="114"/>
      <c r="I61" s="114"/>
      <c r="J61" s="114"/>
      <c r="K61" s="114"/>
      <c r="L61" s="114"/>
      <c r="M61" s="114"/>
    </row>
    <row r="62" spans="1:13" x14ac:dyDescent="0.2">
      <c r="A62" s="24" t="str">
        <f>IF(リレーオーダー用紙!B47="","",9)</f>
        <v/>
      </c>
      <c r="B62" s="24" t="str">
        <f>IF(A62="","",リレーオーダー用紙!B47)</f>
        <v/>
      </c>
      <c r="C62" s="24" t="str">
        <f>IF(A62="","",団体!$E$3)</f>
        <v/>
      </c>
      <c r="D62" s="120" t="str">
        <f>IF(A62="","",リレーオーダー用紙!AP47)</f>
        <v/>
      </c>
      <c r="E62" s="24" t="str">
        <f>IF(A62="","",リレーオーダー用紙!BG47)</f>
        <v/>
      </c>
      <c r="F62" s="120" t="str">
        <f>IF(A62="","",団体!$B$3)</f>
        <v/>
      </c>
      <c r="G62" s="24" t="str">
        <f>IF(A62="","",リレーオーダー用紙!BL47)</f>
        <v/>
      </c>
      <c r="H62" s="24" t="str">
        <f>IF(A62="","",7)</f>
        <v/>
      </c>
      <c r="I62" s="24" t="str">
        <f>IF(A62="","",リレーオーダー用紙!AQ47)</f>
        <v/>
      </c>
      <c r="J62" s="24" t="str">
        <f>リレーオーダー用紙!BC47</f>
        <v/>
      </c>
      <c r="K62" s="24" t="str">
        <f>リレーオーダー用紙!BD47</f>
        <v/>
      </c>
      <c r="L62" s="24" t="str">
        <f>リレーオーダー用紙!BE47</f>
        <v/>
      </c>
      <c r="M62" s="24" t="str">
        <f>リレーオーダー用紙!BF47</f>
        <v/>
      </c>
    </row>
    <row r="63" spans="1:13" x14ac:dyDescent="0.2">
      <c r="A63" t="str">
        <f>IF(リレーオーダー用紙!B48="","",9)</f>
        <v/>
      </c>
      <c r="B63" t="str">
        <f>IF(A63="","",リレーオーダー用紙!B48)</f>
        <v/>
      </c>
      <c r="C63" t="str">
        <f>IF(A63="","",団体!$E$3)</f>
        <v/>
      </c>
      <c r="D63" s="45" t="str">
        <f>IF(A63="","",リレーオーダー用紙!AP48)</f>
        <v/>
      </c>
      <c r="E63" t="str">
        <f>IF(A63="","",リレーオーダー用紙!BG48)</f>
        <v/>
      </c>
      <c r="F63" s="45" t="str">
        <f>IF(A63="","",団体!$B$3)</f>
        <v/>
      </c>
      <c r="G63" t="str">
        <f>IF(A63="","",リレーオーダー用紙!BL48)</f>
        <v/>
      </c>
      <c r="H63" t="str">
        <f t="shared" ref="H63:H69" si="3">IF(A63="","",7)</f>
        <v/>
      </c>
      <c r="I63" t="str">
        <f>IF(A63="","",リレーオーダー用紙!AQ48)</f>
        <v/>
      </c>
      <c r="J63" t="str">
        <f>リレーオーダー用紙!BC48</f>
        <v/>
      </c>
      <c r="K63" t="str">
        <f>リレーオーダー用紙!BD48</f>
        <v/>
      </c>
      <c r="L63" t="str">
        <f>リレーオーダー用紙!BE48</f>
        <v/>
      </c>
      <c r="M63" t="str">
        <f>リレーオーダー用紙!BF48</f>
        <v/>
      </c>
    </row>
    <row r="64" spans="1:13" x14ac:dyDescent="0.2">
      <c r="A64" t="str">
        <f>IF(リレーオーダー用紙!B49="","",9)</f>
        <v/>
      </c>
      <c r="B64" t="str">
        <f>IF(A64="","",リレーオーダー用紙!B49)</f>
        <v/>
      </c>
      <c r="C64" t="str">
        <f>IF(A64="","",団体!$E$3)</f>
        <v/>
      </c>
      <c r="D64" s="45" t="str">
        <f>IF(A64="","",リレーオーダー用紙!AP49)</f>
        <v/>
      </c>
      <c r="E64" t="str">
        <f>IF(A64="","",リレーオーダー用紙!BG49)</f>
        <v/>
      </c>
      <c r="F64" s="45" t="str">
        <f>IF(A64="","",団体!$B$3)</f>
        <v/>
      </c>
      <c r="G64" t="str">
        <f>IF(A64="","",リレーオーダー用紙!BL49)</f>
        <v/>
      </c>
      <c r="H64" t="str">
        <f t="shared" si="3"/>
        <v/>
      </c>
      <c r="I64" t="str">
        <f>IF(A64="","",リレーオーダー用紙!AQ49)</f>
        <v/>
      </c>
      <c r="J64" t="str">
        <f>リレーオーダー用紙!BC49</f>
        <v/>
      </c>
      <c r="K64" t="str">
        <f>リレーオーダー用紙!BD49</f>
        <v/>
      </c>
      <c r="L64" t="str">
        <f>リレーオーダー用紙!BE49</f>
        <v/>
      </c>
      <c r="M64" t="str">
        <f>リレーオーダー用紙!BF49</f>
        <v/>
      </c>
    </row>
    <row r="65" spans="1:13" x14ac:dyDescent="0.2">
      <c r="A65" t="str">
        <f>IF(リレーオーダー用紙!B50="","",9)</f>
        <v/>
      </c>
      <c r="B65" t="str">
        <f>IF(A65="","",リレーオーダー用紙!B50)</f>
        <v/>
      </c>
      <c r="C65" t="str">
        <f>IF(A65="","",団体!$E$3)</f>
        <v/>
      </c>
      <c r="D65" s="45" t="str">
        <f>IF(A65="","",リレーオーダー用紙!AP50)</f>
        <v/>
      </c>
      <c r="E65" t="str">
        <f>IF(A65="","",リレーオーダー用紙!BG50)</f>
        <v/>
      </c>
      <c r="F65" s="45" t="str">
        <f>IF(A65="","",団体!$B$3)</f>
        <v/>
      </c>
      <c r="G65" t="str">
        <f>IF(A65="","",リレーオーダー用紙!BL50)</f>
        <v/>
      </c>
      <c r="H65" t="str">
        <f t="shared" si="3"/>
        <v/>
      </c>
      <c r="I65" t="str">
        <f>IF(A65="","",リレーオーダー用紙!AQ50)</f>
        <v/>
      </c>
      <c r="J65" t="str">
        <f>リレーオーダー用紙!BC50</f>
        <v/>
      </c>
      <c r="K65" t="str">
        <f>リレーオーダー用紙!BD50</f>
        <v/>
      </c>
      <c r="L65" t="str">
        <f>リレーオーダー用紙!BE50</f>
        <v/>
      </c>
      <c r="M65" t="str">
        <f>リレーオーダー用紙!BF50</f>
        <v/>
      </c>
    </row>
    <row r="66" spans="1:13" x14ac:dyDescent="0.2">
      <c r="A66" t="str">
        <f>IF(リレーオーダー用紙!B51="","",9)</f>
        <v/>
      </c>
      <c r="B66" t="str">
        <f>IF(A66="","",リレーオーダー用紙!B51)</f>
        <v/>
      </c>
      <c r="C66" t="str">
        <f>IF(A66="","",団体!$E$3)</f>
        <v/>
      </c>
      <c r="D66" s="45" t="str">
        <f>IF(A66="","",リレーオーダー用紙!AP51)</f>
        <v/>
      </c>
      <c r="E66" t="str">
        <f>IF(A66="","",リレーオーダー用紙!BG51)</f>
        <v/>
      </c>
      <c r="F66" s="45" t="str">
        <f>IF(A66="","",団体!$B$3)</f>
        <v/>
      </c>
      <c r="G66" t="str">
        <f>IF(A66="","",リレーオーダー用紙!BL51)</f>
        <v/>
      </c>
      <c r="H66" t="str">
        <f t="shared" si="3"/>
        <v/>
      </c>
      <c r="I66" t="str">
        <f>IF(A66="","",リレーオーダー用紙!AQ51)</f>
        <v/>
      </c>
      <c r="J66" t="str">
        <f>リレーオーダー用紙!BC51</f>
        <v/>
      </c>
      <c r="K66" t="str">
        <f>リレーオーダー用紙!BD51</f>
        <v/>
      </c>
      <c r="L66" t="str">
        <f>リレーオーダー用紙!BE51</f>
        <v/>
      </c>
      <c r="M66" t="str">
        <f>リレーオーダー用紙!BF51</f>
        <v/>
      </c>
    </row>
    <row r="67" spans="1:13" x14ac:dyDescent="0.2">
      <c r="A67" t="str">
        <f>IF(リレーオーダー用紙!B52="","",9)</f>
        <v/>
      </c>
      <c r="B67" t="str">
        <f>IF(A67="","",リレーオーダー用紙!B52)</f>
        <v/>
      </c>
      <c r="C67" t="str">
        <f>IF(A67="","",団体!$E$3)</f>
        <v/>
      </c>
      <c r="D67" s="45" t="str">
        <f>IF(A67="","",リレーオーダー用紙!AP52)</f>
        <v/>
      </c>
      <c r="E67" t="str">
        <f>IF(A67="","",リレーオーダー用紙!BG52)</f>
        <v/>
      </c>
      <c r="F67" s="45" t="str">
        <f>IF(A67="","",団体!$B$3)</f>
        <v/>
      </c>
      <c r="G67" t="str">
        <f>IF(A67="","",リレーオーダー用紙!BL52)</f>
        <v/>
      </c>
      <c r="H67" t="str">
        <f t="shared" si="3"/>
        <v/>
      </c>
      <c r="I67" t="str">
        <f>IF(A67="","",リレーオーダー用紙!AQ52)</f>
        <v/>
      </c>
      <c r="J67" t="str">
        <f>リレーオーダー用紙!BC52</f>
        <v/>
      </c>
      <c r="K67" t="str">
        <f>リレーオーダー用紙!BD52</f>
        <v/>
      </c>
      <c r="L67" t="str">
        <f>リレーオーダー用紙!BE52</f>
        <v/>
      </c>
      <c r="M67" t="str">
        <f>リレーオーダー用紙!BF52</f>
        <v/>
      </c>
    </row>
    <row r="68" spans="1:13" x14ac:dyDescent="0.2">
      <c r="A68" t="str">
        <f>IF(リレーオーダー用紙!B53="","",9)</f>
        <v/>
      </c>
      <c r="B68" t="str">
        <f>IF(A68="","",リレーオーダー用紙!B53)</f>
        <v/>
      </c>
      <c r="C68" t="str">
        <f>IF(A68="","",団体!$E$3)</f>
        <v/>
      </c>
      <c r="D68" s="45" t="str">
        <f>IF(A68="","",リレーオーダー用紙!AP53)</f>
        <v/>
      </c>
      <c r="E68" t="str">
        <f>IF(A68="","",リレーオーダー用紙!BG53)</f>
        <v/>
      </c>
      <c r="F68" s="45" t="str">
        <f>IF(A68="","",団体!$B$3)</f>
        <v/>
      </c>
      <c r="G68" t="str">
        <f>IF(A68="","",リレーオーダー用紙!BL53)</f>
        <v/>
      </c>
      <c r="H68" t="str">
        <f t="shared" si="3"/>
        <v/>
      </c>
      <c r="I68" t="str">
        <f>IF(A68="","",リレーオーダー用紙!AQ53)</f>
        <v/>
      </c>
      <c r="J68" t="str">
        <f>リレーオーダー用紙!BC53</f>
        <v/>
      </c>
      <c r="K68" t="str">
        <f>リレーオーダー用紙!BD53</f>
        <v/>
      </c>
      <c r="L68" t="str">
        <f>リレーオーダー用紙!BE53</f>
        <v/>
      </c>
      <c r="M68" t="str">
        <f>リレーオーダー用紙!BF53</f>
        <v/>
      </c>
    </row>
    <row r="69" spans="1:13" x14ac:dyDescent="0.2">
      <c r="A69" s="114" t="str">
        <f>IF(リレーオーダー用紙!B54="","",9)</f>
        <v/>
      </c>
      <c r="B69" s="114" t="str">
        <f>IF(A69="","",リレーオーダー用紙!B54)</f>
        <v/>
      </c>
      <c r="C69" s="114" t="str">
        <f>IF(A69="","",団体!$E$3)</f>
        <v/>
      </c>
      <c r="D69" s="119" t="str">
        <f>IF(A69="","",リレーオーダー用紙!AP54)</f>
        <v/>
      </c>
      <c r="E69" s="114" t="str">
        <f>IF(A69="","",リレーオーダー用紙!BG54)</f>
        <v/>
      </c>
      <c r="F69" s="119" t="str">
        <f>IF(A69="","",団体!$B$3)</f>
        <v/>
      </c>
      <c r="G69" s="114" t="str">
        <f>IF(A69="","",リレーオーダー用紙!BL54)</f>
        <v/>
      </c>
      <c r="H69" s="114" t="str">
        <f t="shared" si="3"/>
        <v/>
      </c>
      <c r="I69" s="114" t="str">
        <f>IF(A69="","",リレーオーダー用紙!AQ54)</f>
        <v/>
      </c>
      <c r="J69" s="114" t="str">
        <f>リレーオーダー用紙!BC54</f>
        <v/>
      </c>
      <c r="K69" s="114" t="str">
        <f>リレーオーダー用紙!BD54</f>
        <v/>
      </c>
      <c r="L69" s="114" t="str">
        <f>リレーオーダー用紙!BE54</f>
        <v/>
      </c>
      <c r="M69" s="114" t="str">
        <f>リレーオーダー用紙!BF54</f>
        <v/>
      </c>
    </row>
    <row r="70" spans="1:13" x14ac:dyDescent="0.2">
      <c r="A70" s="24"/>
      <c r="B70" s="24"/>
      <c r="C70" s="24"/>
      <c r="D70" s="120"/>
      <c r="E70" s="24"/>
      <c r="F70" s="120"/>
      <c r="G70" s="24"/>
      <c r="H70" s="24"/>
      <c r="I70" s="24"/>
      <c r="J70" s="24"/>
      <c r="K70" s="24"/>
      <c r="L70" s="24"/>
      <c r="M70" s="24"/>
    </row>
    <row r="71" spans="1:13" x14ac:dyDescent="0.2">
      <c r="A71" s="114"/>
      <c r="B71" s="114"/>
      <c r="C71" s="114"/>
      <c r="D71" s="119"/>
      <c r="E71" s="114"/>
      <c r="F71" s="119"/>
      <c r="G71" s="114"/>
      <c r="H71" s="114"/>
      <c r="I71" s="114"/>
      <c r="J71" s="114"/>
      <c r="K71" s="114"/>
      <c r="L71" s="114"/>
      <c r="M71" s="114"/>
    </row>
    <row r="72" spans="1:13" x14ac:dyDescent="0.2">
      <c r="A72" s="24" t="str">
        <f>IF(リレーオーダー用紙!B57="","",9)</f>
        <v/>
      </c>
      <c r="B72" s="24" t="str">
        <f>IF(A72="","",リレーオーダー用紙!B57)</f>
        <v/>
      </c>
      <c r="C72" s="24" t="str">
        <f>IF(A72="","",団体!$E$3)</f>
        <v/>
      </c>
      <c r="D72" s="120" t="str">
        <f>IF(A72="","",リレーオーダー用紙!AP57)</f>
        <v/>
      </c>
      <c r="E72" s="24" t="str">
        <f>IF(A72="","",リレーオーダー用紙!BG57)</f>
        <v/>
      </c>
      <c r="F72" s="120" t="str">
        <f>IF(A72="","",団体!$B$3)</f>
        <v/>
      </c>
      <c r="G72" s="24" t="str">
        <f>IF(A72="","",リレーオーダー用紙!BL57)</f>
        <v/>
      </c>
      <c r="H72" s="24" t="str">
        <f>IF(A72="","",6)</f>
        <v/>
      </c>
      <c r="I72" s="24" t="str">
        <f>IF(A72="","",リレーオーダー用紙!AQ57)</f>
        <v/>
      </c>
      <c r="J72" s="24" t="str">
        <f>リレーオーダー用紙!BC57</f>
        <v/>
      </c>
      <c r="K72" s="24" t="str">
        <f>リレーオーダー用紙!BD57</f>
        <v/>
      </c>
      <c r="L72" s="24" t="str">
        <f>リレーオーダー用紙!BE57</f>
        <v/>
      </c>
      <c r="M72" s="24" t="str">
        <f>リレーオーダー用紙!BF57</f>
        <v/>
      </c>
    </row>
    <row r="73" spans="1:13" x14ac:dyDescent="0.2">
      <c r="A73" t="str">
        <f>IF(リレーオーダー用紙!B58="","",9)</f>
        <v/>
      </c>
      <c r="B73" t="str">
        <f>IF(A73="","",リレーオーダー用紙!B58)</f>
        <v/>
      </c>
      <c r="C73" t="str">
        <f>IF(A73="","",団体!$E$3)</f>
        <v/>
      </c>
      <c r="D73" s="45" t="str">
        <f>IF(A73="","",リレーオーダー用紙!AP58)</f>
        <v/>
      </c>
      <c r="E73" t="str">
        <f>IF(A73="","",リレーオーダー用紙!BG58)</f>
        <v/>
      </c>
      <c r="F73" s="45" t="str">
        <f>IF(A73="","",団体!$B$3)</f>
        <v/>
      </c>
      <c r="G73" t="str">
        <f>IF(A73="","",リレーオーダー用紙!BL58)</f>
        <v/>
      </c>
      <c r="H73" t="str">
        <f t="shared" ref="H73:H79" si="4">IF(A73="","",6)</f>
        <v/>
      </c>
      <c r="I73" t="str">
        <f>IF(A73="","",リレーオーダー用紙!AQ58)</f>
        <v/>
      </c>
      <c r="J73" t="str">
        <f>リレーオーダー用紙!BC58</f>
        <v/>
      </c>
      <c r="K73" t="str">
        <f>リレーオーダー用紙!BD58</f>
        <v/>
      </c>
      <c r="L73" t="str">
        <f>リレーオーダー用紙!BE58</f>
        <v/>
      </c>
      <c r="M73" t="str">
        <f>リレーオーダー用紙!BF58</f>
        <v/>
      </c>
    </row>
    <row r="74" spans="1:13" x14ac:dyDescent="0.2">
      <c r="A74" t="str">
        <f>IF(リレーオーダー用紙!B59="","",9)</f>
        <v/>
      </c>
      <c r="B74" t="str">
        <f>IF(A74="","",リレーオーダー用紙!B59)</f>
        <v/>
      </c>
      <c r="C74" t="str">
        <f>IF(A74="","",団体!$E$3)</f>
        <v/>
      </c>
      <c r="D74" s="45" t="str">
        <f>IF(A74="","",リレーオーダー用紙!AP59)</f>
        <v/>
      </c>
      <c r="E74" t="str">
        <f>IF(A74="","",リレーオーダー用紙!BG59)</f>
        <v/>
      </c>
      <c r="F74" s="45" t="str">
        <f>IF(A74="","",団体!$B$3)</f>
        <v/>
      </c>
      <c r="G74" t="str">
        <f>IF(A74="","",リレーオーダー用紙!BL59)</f>
        <v/>
      </c>
      <c r="H74" t="str">
        <f t="shared" si="4"/>
        <v/>
      </c>
      <c r="I74" t="str">
        <f>IF(A74="","",リレーオーダー用紙!AQ59)</f>
        <v/>
      </c>
      <c r="J74" t="str">
        <f>リレーオーダー用紙!BC59</f>
        <v/>
      </c>
      <c r="K74" t="str">
        <f>リレーオーダー用紙!BD59</f>
        <v/>
      </c>
      <c r="L74" t="str">
        <f>リレーオーダー用紙!BE59</f>
        <v/>
      </c>
      <c r="M74" t="str">
        <f>リレーオーダー用紙!BF59</f>
        <v/>
      </c>
    </row>
    <row r="75" spans="1:13" x14ac:dyDescent="0.2">
      <c r="A75" t="str">
        <f>IF(リレーオーダー用紙!B60="","",9)</f>
        <v/>
      </c>
      <c r="B75" t="str">
        <f>IF(A75="","",リレーオーダー用紙!B60)</f>
        <v/>
      </c>
      <c r="C75" t="str">
        <f>IF(A75="","",団体!$E$3)</f>
        <v/>
      </c>
      <c r="D75" s="45" t="str">
        <f>IF(A75="","",リレーオーダー用紙!AP60)</f>
        <v/>
      </c>
      <c r="E75" t="str">
        <f>IF(A75="","",リレーオーダー用紙!BG60)</f>
        <v/>
      </c>
      <c r="F75" s="45" t="str">
        <f>IF(A75="","",団体!$B$3)</f>
        <v/>
      </c>
      <c r="G75" t="str">
        <f>IF(A75="","",リレーオーダー用紙!BL60)</f>
        <v/>
      </c>
      <c r="H75" t="str">
        <f t="shared" si="4"/>
        <v/>
      </c>
      <c r="I75" t="str">
        <f>IF(A75="","",リレーオーダー用紙!AQ60)</f>
        <v/>
      </c>
      <c r="J75" t="str">
        <f>リレーオーダー用紙!BC60</f>
        <v/>
      </c>
      <c r="K75" t="str">
        <f>リレーオーダー用紙!BD60</f>
        <v/>
      </c>
      <c r="L75" t="str">
        <f>リレーオーダー用紙!BE60</f>
        <v/>
      </c>
      <c r="M75" t="str">
        <f>リレーオーダー用紙!BF60</f>
        <v/>
      </c>
    </row>
    <row r="76" spans="1:13" x14ac:dyDescent="0.2">
      <c r="A76" t="str">
        <f>IF(リレーオーダー用紙!B61="","",9)</f>
        <v/>
      </c>
      <c r="B76" t="str">
        <f>IF(A76="","",リレーオーダー用紙!B61)</f>
        <v/>
      </c>
      <c r="C76" t="str">
        <f>IF(A76="","",団体!$E$3)</f>
        <v/>
      </c>
      <c r="D76" s="45" t="str">
        <f>IF(A76="","",リレーオーダー用紙!AP61)</f>
        <v/>
      </c>
      <c r="E76" t="str">
        <f>IF(A76="","",リレーオーダー用紙!BG61)</f>
        <v/>
      </c>
      <c r="F76" s="45" t="str">
        <f>IF(A76="","",団体!$B$3)</f>
        <v/>
      </c>
      <c r="G76" t="str">
        <f>IF(A76="","",リレーオーダー用紙!BL61)</f>
        <v/>
      </c>
      <c r="H76" t="str">
        <f t="shared" si="4"/>
        <v/>
      </c>
      <c r="I76" t="str">
        <f>IF(A76="","",リレーオーダー用紙!AQ61)</f>
        <v/>
      </c>
      <c r="J76" t="str">
        <f>リレーオーダー用紙!BC61</f>
        <v/>
      </c>
      <c r="K76" t="str">
        <f>リレーオーダー用紙!BD61</f>
        <v/>
      </c>
      <c r="L76" t="str">
        <f>リレーオーダー用紙!BE61</f>
        <v/>
      </c>
      <c r="M76" t="str">
        <f>リレーオーダー用紙!BF61</f>
        <v/>
      </c>
    </row>
    <row r="77" spans="1:13" x14ac:dyDescent="0.2">
      <c r="A77" t="str">
        <f>IF(リレーオーダー用紙!B62="","",9)</f>
        <v/>
      </c>
      <c r="B77" t="str">
        <f>IF(A77="","",リレーオーダー用紙!B62)</f>
        <v/>
      </c>
      <c r="C77" t="str">
        <f>IF(A77="","",団体!$E$3)</f>
        <v/>
      </c>
      <c r="D77" s="45" t="str">
        <f>IF(A77="","",リレーオーダー用紙!AP62)</f>
        <v/>
      </c>
      <c r="E77" t="str">
        <f>IF(A77="","",リレーオーダー用紙!BG62)</f>
        <v/>
      </c>
      <c r="F77" s="45" t="str">
        <f>IF(A77="","",団体!$B$3)</f>
        <v/>
      </c>
      <c r="G77" t="str">
        <f>IF(A77="","",リレーオーダー用紙!BL62)</f>
        <v/>
      </c>
      <c r="H77" t="str">
        <f t="shared" si="4"/>
        <v/>
      </c>
      <c r="I77" t="str">
        <f>IF(A77="","",リレーオーダー用紙!AQ62)</f>
        <v/>
      </c>
      <c r="J77" t="str">
        <f>リレーオーダー用紙!BC62</f>
        <v/>
      </c>
      <c r="K77" t="str">
        <f>リレーオーダー用紙!BD62</f>
        <v/>
      </c>
      <c r="L77" t="str">
        <f>リレーオーダー用紙!BE62</f>
        <v/>
      </c>
      <c r="M77" t="str">
        <f>リレーオーダー用紙!BF62</f>
        <v/>
      </c>
    </row>
    <row r="78" spans="1:13" x14ac:dyDescent="0.2">
      <c r="A78" t="str">
        <f>IF(リレーオーダー用紙!B63="","",9)</f>
        <v/>
      </c>
      <c r="B78" t="str">
        <f>IF(A78="","",リレーオーダー用紙!B63)</f>
        <v/>
      </c>
      <c r="C78" t="str">
        <f>IF(A78="","",団体!$E$3)</f>
        <v/>
      </c>
      <c r="D78" s="45" t="str">
        <f>IF(A78="","",リレーオーダー用紙!AP63)</f>
        <v/>
      </c>
      <c r="E78" t="str">
        <f>IF(A78="","",リレーオーダー用紙!BG63)</f>
        <v/>
      </c>
      <c r="F78" s="45" t="str">
        <f>IF(A78="","",団体!$B$3)</f>
        <v/>
      </c>
      <c r="G78" t="str">
        <f>IF(A78="","",リレーオーダー用紙!BL63)</f>
        <v/>
      </c>
      <c r="H78" t="str">
        <f t="shared" si="4"/>
        <v/>
      </c>
      <c r="I78" t="str">
        <f>IF(A78="","",リレーオーダー用紙!AQ63)</f>
        <v/>
      </c>
      <c r="J78" t="str">
        <f>リレーオーダー用紙!BC63</f>
        <v/>
      </c>
      <c r="K78" t="str">
        <f>リレーオーダー用紙!BD63</f>
        <v/>
      </c>
      <c r="L78" t="str">
        <f>リレーオーダー用紙!BE63</f>
        <v/>
      </c>
      <c r="M78" t="str">
        <f>リレーオーダー用紙!BF63</f>
        <v/>
      </c>
    </row>
    <row r="79" spans="1:13" x14ac:dyDescent="0.2">
      <c r="A79" s="114" t="str">
        <f>IF(リレーオーダー用紙!B64="","",9)</f>
        <v/>
      </c>
      <c r="B79" s="114" t="str">
        <f>IF(A79="","",リレーオーダー用紙!B64)</f>
        <v/>
      </c>
      <c r="C79" s="114" t="str">
        <f>IF(A79="","",団体!$E$3)</f>
        <v/>
      </c>
      <c r="D79" s="119" t="str">
        <f>IF(A79="","",リレーオーダー用紙!AP64)</f>
        <v/>
      </c>
      <c r="E79" s="114" t="str">
        <f>IF(A79="","",リレーオーダー用紙!BG64)</f>
        <v/>
      </c>
      <c r="F79" s="119" t="str">
        <f>IF(A79="","",団体!$B$3)</f>
        <v/>
      </c>
      <c r="G79" s="114" t="str">
        <f>IF(A79="","",リレーオーダー用紙!BL64)</f>
        <v/>
      </c>
      <c r="H79" s="114" t="str">
        <f t="shared" si="4"/>
        <v/>
      </c>
      <c r="I79" s="114" t="str">
        <f>IF(A79="","",リレーオーダー用紙!AQ64)</f>
        <v/>
      </c>
      <c r="J79" s="114" t="str">
        <f>リレーオーダー用紙!BC64</f>
        <v/>
      </c>
      <c r="K79" s="114" t="str">
        <f>リレーオーダー用紙!BD64</f>
        <v/>
      </c>
      <c r="L79" s="114" t="str">
        <f>リレーオーダー用紙!BE64</f>
        <v/>
      </c>
      <c r="M79" s="114" t="str">
        <f>リレーオーダー用紙!BF64</f>
        <v/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D89"/>
  <sheetViews>
    <sheetView showGridLines="0" tabSelected="1" view="pageBreakPreview" zoomScale="60" zoomScaleNormal="100" workbookViewId="0">
      <pane xSplit="4" ySplit="5" topLeftCell="E58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ColWidth="9.09765625" defaultRowHeight="16.5" customHeight="1" x14ac:dyDescent="0.2"/>
  <cols>
    <col min="1" max="1" width="4.69921875" style="9" customWidth="1"/>
    <col min="2" max="2" width="14.09765625" style="4" customWidth="1"/>
    <col min="3" max="4" width="13.59765625" style="4" customWidth="1"/>
    <col min="5" max="6" width="13" style="4" customWidth="1"/>
    <col min="7" max="7" width="6.8984375" style="4" customWidth="1"/>
    <col min="8" max="9" width="6.296875" style="9" customWidth="1"/>
    <col min="10" max="10" width="19.69921875" style="5" customWidth="1"/>
    <col min="11" max="11" width="11.69921875" style="4" customWidth="1"/>
    <col min="12" max="12" width="6.69921875" style="4" hidden="1" customWidth="1"/>
    <col min="13" max="13" width="19.69921875" style="5" customWidth="1"/>
    <col min="14" max="14" width="11.69921875" style="4" customWidth="1"/>
    <col min="15" max="15" width="6.69921875" style="4" hidden="1" customWidth="1"/>
    <col min="16" max="16" width="19.69921875" style="5" customWidth="1"/>
    <col min="17" max="17" width="11.69921875" style="4" customWidth="1"/>
    <col min="18" max="18" width="19.69921875" style="5" customWidth="1"/>
    <col min="19" max="19" width="11.69921875" style="4" customWidth="1"/>
    <col min="20" max="20" width="19.69921875" style="5" customWidth="1"/>
    <col min="21" max="21" width="11.69921875" style="4" customWidth="1"/>
    <col min="22" max="22" width="6.296875" style="9" hidden="1" customWidth="1"/>
    <col min="23" max="27" width="5.69921875" style="4" hidden="1" customWidth="1"/>
    <col min="28" max="29" width="9.09765625" style="4" hidden="1" customWidth="1"/>
    <col min="30" max="30" width="19.59765625" style="6" hidden="1" customWidth="1"/>
    <col min="31" max="31" width="4.09765625" style="6" hidden="1" customWidth="1"/>
    <col min="32" max="32" width="6.09765625" style="6" hidden="1" customWidth="1"/>
    <col min="33" max="33" width="5.3984375" style="4" hidden="1" customWidth="1"/>
    <col min="34" max="35" width="5" style="4" hidden="1" customWidth="1"/>
    <col min="36" max="36" width="16" style="4" hidden="1" customWidth="1"/>
    <col min="37" max="37" width="6.59765625" style="4" hidden="1" customWidth="1"/>
    <col min="38" max="39" width="11.59765625" style="4" hidden="1" customWidth="1"/>
    <col min="40" max="40" width="9.3984375" style="4" hidden="1" customWidth="1"/>
    <col min="41" max="41" width="5.69921875" style="4" hidden="1" customWidth="1"/>
    <col min="42" max="43" width="19.59765625" style="4" hidden="1" customWidth="1"/>
    <col min="44" max="44" width="6.3984375" style="4" hidden="1" customWidth="1"/>
    <col min="45" max="49" width="3.09765625" style="4" hidden="1" customWidth="1"/>
    <col min="50" max="54" width="6.69921875" style="4" hidden="1" customWidth="1"/>
    <col min="55" max="55" width="9.09765625" style="4" hidden="1" customWidth="1"/>
    <col min="56" max="60" width="11.59765625" style="4" hidden="1" customWidth="1"/>
    <col min="61" max="61" width="9.09765625" style="4" hidden="1" customWidth="1"/>
    <col min="62" max="62" width="9.69921875" style="4" hidden="1" customWidth="1"/>
    <col min="63" max="65" width="9.09765625" style="4" hidden="1" customWidth="1"/>
    <col min="66" max="66" width="13.296875" style="4" hidden="1" customWidth="1"/>
    <col min="67" max="108" width="9.09765625" style="4" hidden="1" customWidth="1"/>
    <col min="109" max="112" width="0" style="4" hidden="1" customWidth="1"/>
    <col min="113" max="16384" width="9.09765625" style="4"/>
  </cols>
  <sheetData>
    <row r="1" spans="1:90" ht="16.5" customHeight="1" x14ac:dyDescent="0.2">
      <c r="A1" s="38" t="str">
        <f>申込書!B1</f>
        <v>北海道新聞社杯第29回十勝年齢別水泳競技大会</v>
      </c>
      <c r="G1" s="2"/>
      <c r="M1" s="233" t="s">
        <v>75</v>
      </c>
      <c r="N1" s="235"/>
      <c r="R1" s="39"/>
      <c r="S1" s="2"/>
      <c r="T1" s="39"/>
      <c r="U1" s="2"/>
      <c r="AG1" s="4" t="s">
        <v>185</v>
      </c>
      <c r="AJ1" s="128">
        <f>申込書!B2</f>
        <v>45907</v>
      </c>
    </row>
    <row r="2" spans="1:90" ht="16.5" customHeight="1" thickBot="1" x14ac:dyDescent="0.25">
      <c r="B2" s="111" t="str">
        <f>IF(AND(AND(申込書!$E$21="",申込書!$P$21=""),申込書!$T$34&gt;5),"※競技役員欄にご記入がありません。このままですと受付できません。","")</f>
        <v/>
      </c>
      <c r="C2" s="111"/>
      <c r="D2" s="111"/>
      <c r="E2" s="111"/>
      <c r="F2" s="111"/>
      <c r="G2" s="6"/>
      <c r="H2" s="10"/>
      <c r="I2" s="10"/>
      <c r="J2" s="111"/>
      <c r="K2" s="146" t="s">
        <v>63</v>
      </c>
      <c r="L2" s="146"/>
      <c r="M2" s="146"/>
      <c r="Q2" s="6"/>
      <c r="R2" s="6"/>
      <c r="S2" s="6"/>
      <c r="T2" s="6"/>
      <c r="U2" s="6"/>
      <c r="V2" s="10"/>
      <c r="X2" s="111"/>
      <c r="Y2" s="111"/>
      <c r="Z2" s="111"/>
      <c r="AA2" s="111"/>
      <c r="AG2" s="4" t="s">
        <v>186</v>
      </c>
      <c r="AJ2" s="128">
        <f>DATE(YEAR(AJ1),4,1)</f>
        <v>45748</v>
      </c>
      <c r="AL2" s="111"/>
      <c r="AM2" s="111"/>
    </row>
    <row r="3" spans="1:90" ht="16.5" customHeight="1" x14ac:dyDescent="0.2">
      <c r="A3" s="3" t="str">
        <f>IF(申込書!C5="","チーム登録を行って下さい！",申込書!C5)</f>
        <v>チーム登録を行って下さい！</v>
      </c>
      <c r="C3" s="124"/>
      <c r="D3" s="2"/>
      <c r="E3" s="2"/>
      <c r="F3" s="2"/>
      <c r="J3" s="2"/>
      <c r="K3" s="128"/>
      <c r="L3" s="128"/>
      <c r="W3" s="185" t="s">
        <v>44</v>
      </c>
      <c r="X3" s="185"/>
      <c r="Y3" s="185"/>
      <c r="Z3" s="9"/>
      <c r="AA3" s="9"/>
    </row>
    <row r="4" spans="1:90" s="9" customFormat="1" ht="16.5" customHeight="1" x14ac:dyDescent="0.2">
      <c r="A4" s="7" t="s">
        <v>9</v>
      </c>
      <c r="B4" s="7" t="s">
        <v>8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21</v>
      </c>
      <c r="H4" s="7" t="s">
        <v>22</v>
      </c>
      <c r="I4" s="7" t="s">
        <v>183</v>
      </c>
      <c r="J4" s="275" t="s">
        <v>177</v>
      </c>
      <c r="K4" s="276"/>
      <c r="L4" s="277"/>
      <c r="M4" s="275" t="s">
        <v>178</v>
      </c>
      <c r="N4" s="276"/>
      <c r="O4" s="276"/>
      <c r="P4" s="275" t="s">
        <v>273</v>
      </c>
      <c r="Q4" s="277"/>
      <c r="R4" s="276" t="s">
        <v>320</v>
      </c>
      <c r="S4" s="277"/>
      <c r="T4" s="276" t="s">
        <v>385</v>
      </c>
      <c r="U4" s="277"/>
      <c r="W4" s="8" t="s">
        <v>164</v>
      </c>
      <c r="X4" s="8" t="s">
        <v>165</v>
      </c>
      <c r="Y4" s="8" t="s">
        <v>284</v>
      </c>
      <c r="Z4" s="8" t="s">
        <v>322</v>
      </c>
      <c r="AA4" s="8" t="s">
        <v>386</v>
      </c>
      <c r="AD4" s="10"/>
      <c r="AE4" s="10"/>
      <c r="AF4" s="10"/>
      <c r="AL4" s="8" t="s">
        <v>37</v>
      </c>
      <c r="AM4" s="8" t="s">
        <v>251</v>
      </c>
      <c r="AN4" s="9" t="s">
        <v>22</v>
      </c>
      <c r="AO4" s="9" t="s">
        <v>157</v>
      </c>
      <c r="AP4" s="9" t="s">
        <v>171</v>
      </c>
      <c r="AQ4" s="9" t="s">
        <v>172</v>
      </c>
      <c r="AR4" s="9" t="s">
        <v>170</v>
      </c>
      <c r="AS4" s="271" t="s">
        <v>139</v>
      </c>
      <c r="AT4" s="272"/>
      <c r="AU4" s="272"/>
      <c r="AV4" s="272"/>
      <c r="AW4" s="273"/>
      <c r="AX4" s="274" t="s">
        <v>140</v>
      </c>
      <c r="AY4" s="274"/>
      <c r="AZ4" s="274"/>
      <c r="BA4" s="274"/>
      <c r="BB4" s="274"/>
      <c r="BD4" s="274" t="s">
        <v>143</v>
      </c>
      <c r="BE4" s="274"/>
      <c r="BF4" s="274"/>
      <c r="BG4" s="274"/>
      <c r="BH4" s="274"/>
      <c r="BU4" s="185" t="s">
        <v>267</v>
      </c>
      <c r="BV4" s="185"/>
      <c r="BW4" s="185"/>
      <c r="BZ4" s="185" t="s">
        <v>141</v>
      </c>
      <c r="CA4" s="185"/>
    </row>
    <row r="5" spans="1:90" ht="16.5" customHeight="1" x14ac:dyDescent="0.2">
      <c r="A5" s="2" t="s">
        <v>35</v>
      </c>
      <c r="C5" s="180" t="s">
        <v>370</v>
      </c>
      <c r="G5" s="116"/>
      <c r="H5" s="7"/>
      <c r="I5" s="7"/>
      <c r="J5" s="105" t="s">
        <v>113</v>
      </c>
      <c r="K5" s="7" t="s">
        <v>20</v>
      </c>
      <c r="L5" s="105" t="s">
        <v>266</v>
      </c>
      <c r="M5" s="105" t="s">
        <v>113</v>
      </c>
      <c r="N5" s="135" t="s">
        <v>20</v>
      </c>
      <c r="O5" s="149" t="s">
        <v>266</v>
      </c>
      <c r="P5" s="105" t="s">
        <v>113</v>
      </c>
      <c r="Q5" s="7" t="s">
        <v>20</v>
      </c>
      <c r="R5" s="133" t="s">
        <v>113</v>
      </c>
      <c r="S5" s="7" t="s">
        <v>20</v>
      </c>
      <c r="T5" s="133" t="s">
        <v>113</v>
      </c>
      <c r="U5" s="7" t="s">
        <v>20</v>
      </c>
      <c r="AH5" s="4">
        <v>0</v>
      </c>
      <c r="AS5" s="116" t="s">
        <v>38</v>
      </c>
      <c r="AT5" s="116" t="s">
        <v>39</v>
      </c>
      <c r="AU5" s="116" t="s">
        <v>40</v>
      </c>
      <c r="AV5" s="116" t="s">
        <v>41</v>
      </c>
      <c r="AW5" s="116" t="s">
        <v>386</v>
      </c>
      <c r="AX5" s="116" t="s">
        <v>38</v>
      </c>
      <c r="AY5" s="116" t="s">
        <v>39</v>
      </c>
      <c r="AZ5" s="116" t="s">
        <v>40</v>
      </c>
      <c r="BA5" s="116" t="s">
        <v>41</v>
      </c>
      <c r="BB5" s="116" t="s">
        <v>386</v>
      </c>
      <c r="BD5" s="7" t="s">
        <v>38</v>
      </c>
      <c r="BE5" s="7" t="s">
        <v>39</v>
      </c>
      <c r="BF5" s="7" t="s">
        <v>40</v>
      </c>
      <c r="BG5" s="7" t="s">
        <v>41</v>
      </c>
      <c r="BH5" s="7" t="s">
        <v>386</v>
      </c>
      <c r="BI5" s="4" t="s">
        <v>179</v>
      </c>
      <c r="BJ5" s="4" t="s">
        <v>180</v>
      </c>
      <c r="BK5" s="4" t="s">
        <v>181</v>
      </c>
      <c r="BL5" s="4" t="s">
        <v>321</v>
      </c>
      <c r="BM5" s="4" t="s">
        <v>387</v>
      </c>
      <c r="BN5" s="4" t="s">
        <v>182</v>
      </c>
      <c r="BO5" s="4" t="s">
        <v>184</v>
      </c>
      <c r="BU5" s="9" t="s">
        <v>264</v>
      </c>
      <c r="BV5" s="9" t="s">
        <v>265</v>
      </c>
      <c r="BW5" s="9" t="s">
        <v>274</v>
      </c>
      <c r="BX5" s="9" t="s">
        <v>41</v>
      </c>
      <c r="BY5" s="9" t="s">
        <v>386</v>
      </c>
      <c r="BZ5" s="9" t="s">
        <v>268</v>
      </c>
      <c r="CA5" s="9" t="s">
        <v>289</v>
      </c>
      <c r="CG5" s="9" t="s">
        <v>362</v>
      </c>
      <c r="CH5" s="9" t="s">
        <v>363</v>
      </c>
      <c r="CK5" s="4" t="s">
        <v>364</v>
      </c>
      <c r="CL5" s="4" t="s">
        <v>183</v>
      </c>
    </row>
    <row r="6" spans="1:90" ht="16.5" customHeight="1" x14ac:dyDescent="0.2">
      <c r="A6" s="7" t="str">
        <f>IF(B6="","",1)</f>
        <v/>
      </c>
      <c r="B6" s="77"/>
      <c r="C6" s="78"/>
      <c r="D6" s="78"/>
      <c r="E6" s="78"/>
      <c r="F6" s="78"/>
      <c r="G6" s="7" t="str">
        <f>IF(B6="","",DATEDIF(B6,$AJ$1,"Y"))</f>
        <v/>
      </c>
      <c r="H6" s="160" t="str">
        <f>IF(B6="","",IF(G6&gt;64,"Ｋ",VLOOKUP(G6,$CC$6:$CD$69,2,0)))</f>
        <v/>
      </c>
      <c r="I6" s="160" t="str">
        <f>IF(BO6&gt;17,"",IF(ISERROR(VLOOKUP(BO6,BP$6:$BQ$23,2,0)),"",VLOOKUP(BO6,BP$6:$BQ$23,2,0)))</f>
        <v/>
      </c>
      <c r="J6" s="121"/>
      <c r="K6" s="109"/>
      <c r="L6" s="150"/>
      <c r="M6" s="121"/>
      <c r="N6" s="136"/>
      <c r="O6" s="152"/>
      <c r="P6" s="121"/>
      <c r="Q6" s="109"/>
      <c r="R6" s="138"/>
      <c r="S6" s="109"/>
      <c r="T6" s="138"/>
      <c r="U6" s="109"/>
      <c r="V6" s="167">
        <f>SUM(W6:AA6)</f>
        <v>0</v>
      </c>
      <c r="W6" s="11">
        <f>IF(J6="",0,IF(J6=M6,1,0))</f>
        <v>0</v>
      </c>
      <c r="X6" s="11">
        <f>IF(M6="",0,IF(M6=P6,1,0))</f>
        <v>0</v>
      </c>
      <c r="Y6" s="11">
        <f>IF(J6="",0,IF(J6=P6,1,0))</f>
        <v>0</v>
      </c>
      <c r="Z6" s="11">
        <f>IF(J6="",0,IF(R6="",0,IF(J6=R6,1,IF(M6=R6,1,IF(P6=R6,1,0)))))</f>
        <v>0</v>
      </c>
      <c r="AA6" s="11">
        <f>IF(J6="",0,IF(T6="",0,IF(J6=T6,1,IF(M6=T6,1,IF(P6=T6,1,IF(R6=T6,1,0))))))</f>
        <v>0</v>
      </c>
      <c r="AB6" s="4" t="str">
        <f t="shared" ref="AB6:AB45" si="0">TRIM(C6)</f>
        <v/>
      </c>
      <c r="AC6" s="4" t="str">
        <f t="shared" ref="AC6:AC45" si="1">TRIM(D6)</f>
        <v/>
      </c>
      <c r="AD6" s="22" t="s">
        <v>379</v>
      </c>
      <c r="AE6" s="6">
        <v>1</v>
      </c>
      <c r="AF6" s="6">
        <v>25</v>
      </c>
      <c r="AG6" s="4">
        <f t="shared" ref="AG6:AG45" si="2">LEN(AB6)+LEN(AC6)</f>
        <v>0</v>
      </c>
      <c r="AH6" s="4">
        <f>AH5+IF(AJ6="",0,1)</f>
        <v>0</v>
      </c>
      <c r="AI6" s="4" t="str">
        <f>IF(AJ6="","",AH6)</f>
        <v/>
      </c>
      <c r="AJ6" s="4" t="str">
        <f t="shared" ref="AJ6:AJ45" si="3">AB6&amp;IF(OR(AG6&gt;4,AG6=0),"",REPT("  ",5-AG6))&amp;AC6</f>
        <v/>
      </c>
      <c r="AK6" s="162" t="str">
        <f t="shared" ref="AK6:AK45" si="4">I6</f>
        <v/>
      </c>
      <c r="AL6" s="11">
        <f>IF(BU6=0,0,COUNTIF(BU6:BY6,1))</f>
        <v>0</v>
      </c>
      <c r="AM6" s="11">
        <f>IF(BU6=0,0,COUNTIF(BU6:BV6,5))</f>
        <v>0</v>
      </c>
      <c r="AN6" s="4" t="str">
        <f>IF(H6="","",IF(G6&gt;64,11,VLOOKUP(H6,$CD$6:$CE$69,2,0)))</f>
        <v/>
      </c>
      <c r="AO6" s="4">
        <v>0</v>
      </c>
      <c r="AP6" s="4" t="str">
        <f t="shared" ref="AP6:AP45" si="5">E6&amp;" "&amp;F6</f>
        <v xml:space="preserve"> </v>
      </c>
      <c r="AQ6" s="4" t="str">
        <f t="shared" ref="AQ6:AQ45" si="6">AB6&amp;"  "&amp;AC6</f>
        <v xml:space="preserve">  </v>
      </c>
      <c r="AR6" s="4" t="str">
        <f t="shared" ref="AR6:AR45" si="7">G6</f>
        <v/>
      </c>
      <c r="AS6" s="4" t="str">
        <f t="shared" ref="AS6:AS45" si="8">IF(J6="","",VLOOKUP(J6,$AD$6:$AE$25,2,0))</f>
        <v/>
      </c>
      <c r="AT6" s="4" t="str">
        <f t="shared" ref="AT6:AT45" si="9">IF(M6="","",VLOOKUP(M6,$AD$6:$AE$25,2,0))</f>
        <v/>
      </c>
      <c r="AU6" s="4" t="str">
        <f t="shared" ref="AU6:AU45" si="10">IF(P6="","",VLOOKUP(P6,$AD$6:$AE$25,2,0))</f>
        <v/>
      </c>
      <c r="AV6" s="4" t="str">
        <f>IF(R6="","",VLOOKUP(R6,$AD$6:$AE$25,2,0))</f>
        <v/>
      </c>
      <c r="AW6" s="4" t="str">
        <f>IF(T6="","",VLOOKUP(T6,$AD$6:$AE$25,2,0))</f>
        <v/>
      </c>
      <c r="AX6" s="4" t="str">
        <f t="shared" ref="AX6:AX45" si="11">IF(J6="","",VLOOKUP(J6,$AD$6:$AF$25,3,0))</f>
        <v/>
      </c>
      <c r="AY6" s="4" t="str">
        <f t="shared" ref="AY6:AY45" si="12">IF(M6="","",VLOOKUP(M6,$AD$6:$AF$25,3,0))</f>
        <v/>
      </c>
      <c r="AZ6" s="4" t="str">
        <f t="shared" ref="AZ6:AZ45" si="13">IF(P6="","",VLOOKUP(P6,$AD$6:$AF$25,3,0))</f>
        <v/>
      </c>
      <c r="BA6" s="4" t="str">
        <f>IF(R6="","",VLOOKUP(R6,$AD$6:$AF$25,3,0))</f>
        <v/>
      </c>
      <c r="BB6" s="4" t="str">
        <f>IF(T6="","",VLOOKUP(T6,$AD$6:$AF$25,3,0))</f>
        <v/>
      </c>
      <c r="BC6" s="4" t="e">
        <f>IF(#REF!="100歳",1,0)</f>
        <v>#REF!</v>
      </c>
      <c r="BD6" s="4" t="str">
        <f t="shared" ref="BD6:BD45" si="14">IF(K6="","999:99.99"," "&amp;LEFT(RIGHT("  "&amp;TEXT(K6,"0.00"),7),2)&amp;":"&amp;RIGHT(TEXT(K6,"0.00"),5))</f>
        <v>999:99.99</v>
      </c>
      <c r="BE6" s="4" t="str">
        <f t="shared" ref="BE6:BE45" si="15">IF(N6="","999:99.99"," "&amp;LEFT(RIGHT("  "&amp;TEXT(N6,"0.00"),7),2)&amp;":"&amp;RIGHT(TEXT(N6,"0.00"),5))</f>
        <v>999:99.99</v>
      </c>
      <c r="BF6" s="4" t="str">
        <f t="shared" ref="BF6:BF45" si="16">IF(Q6="","999:99.99"," "&amp;LEFT(RIGHT("  "&amp;TEXT(Q6,"0.00"),7),2)&amp;":"&amp;RIGHT(TEXT(Q6,"0.00"),5))</f>
        <v>999:99.99</v>
      </c>
      <c r="BG6" s="4" t="str">
        <f>IF(S6="","999:99.99"," "&amp;LEFT(RIGHT("  "&amp;TEXT(S6,"0.00"),7),2)&amp;":"&amp;RIGHT(TEXT(S6,"0.00"),5))</f>
        <v>999:99.99</v>
      </c>
      <c r="BH6" s="4" t="str">
        <f>IF(U6="","999:99.99"," "&amp;LEFT(RIGHT("  "&amp;TEXT(U6,"0.00"),7),2)&amp;":"&amp;RIGHT(TEXT(U6,"0.00"),5))</f>
        <v>999:99.99</v>
      </c>
      <c r="BI6" s="4">
        <f>IF(AL6=1,1,0)</f>
        <v>0</v>
      </c>
      <c r="BJ6" s="4">
        <f>IF(AL6=2,1,0)</f>
        <v>0</v>
      </c>
      <c r="BK6" s="4">
        <f>IF(AL6=3,1,0)</f>
        <v>0</v>
      </c>
      <c r="BL6" s="4">
        <f>IF(AL6=4,1,0)</f>
        <v>0</v>
      </c>
      <c r="BM6" s="4">
        <f>IF(AL6=5,1,0)</f>
        <v>0</v>
      </c>
      <c r="BN6" s="4" t="str">
        <f t="shared" ref="BN6:BN45" si="17">YEAR(B6)&amp;RIGHT("0"&amp;MONTH(B6),2)&amp;RIGHT("0"&amp;DAY(B6),2)</f>
        <v>19000100</v>
      </c>
      <c r="BO6" s="4" t="str">
        <f>IF(B6="","",DATEDIF(B6,$AJ$2,"Y"))</f>
        <v/>
      </c>
      <c r="BP6" s="4">
        <v>1</v>
      </c>
      <c r="BQ6" s="4" t="s">
        <v>187</v>
      </c>
      <c r="BR6" s="4" t="s">
        <v>252</v>
      </c>
      <c r="BS6" s="4">
        <v>1</v>
      </c>
      <c r="BT6" s="4" t="str">
        <f t="shared" ref="BT6:BT37" si="18">IF(B6="","",VLOOKUP(I6,$BQ$6:$BR$22,2,0))</f>
        <v/>
      </c>
      <c r="BU6" s="4">
        <f t="shared" ref="BU6:BU45" si="19">IF(J6="",0,1)</f>
        <v>0</v>
      </c>
      <c r="BV6" s="4">
        <f t="shared" ref="BV6:BV45" si="20">IF(M6="",0,1)</f>
        <v>0</v>
      </c>
      <c r="BW6" s="4">
        <f t="shared" ref="BW6:BW45" si="21">IF(P6="",0,1)</f>
        <v>0</v>
      </c>
      <c r="BX6" s="4">
        <f t="shared" ref="BX6:BX45" si="22">IF(R6="",0,1)</f>
        <v>0</v>
      </c>
      <c r="BY6" s="4">
        <f t="shared" ref="BY6:BY45" si="23">IF(T6="",0,1)</f>
        <v>0</v>
      </c>
      <c r="BZ6" s="4">
        <f t="shared" ref="BZ6:BZ45" si="24">IF(O6="オープン",5,0)</f>
        <v>0</v>
      </c>
      <c r="CA6" s="4">
        <f t="shared" ref="CA6:CA45" si="25">IF(T6="オープン",5,0)</f>
        <v>0</v>
      </c>
      <c r="CC6" s="4">
        <v>1</v>
      </c>
      <c r="CD6" s="4" t="s">
        <v>298</v>
      </c>
      <c r="CE6" s="4">
        <v>1</v>
      </c>
      <c r="CG6" s="4" t="str">
        <f>IF(B6="","",IF(ISERROR(VLOOKUP($AK6,$CJ$6:$CL$20,2,0)),"",VLOOKUP($AK6,$CJ$6:$CL$20,2,0)))</f>
        <v/>
      </c>
      <c r="CH6" s="4" t="str">
        <f>IF(B6="","",IF(ISERROR(VLOOKUP($AK6,$CJ$6:$CL$20,3,0)),"",VLOOKUP($AK6,$CJ$6:$CL$20,3,0)))</f>
        <v/>
      </c>
      <c r="CJ6" s="4" t="s">
        <v>188</v>
      </c>
      <c r="CK6" s="4">
        <v>0</v>
      </c>
      <c r="CL6" s="4">
        <v>1</v>
      </c>
    </row>
    <row r="7" spans="1:90" ht="16.5" customHeight="1" x14ac:dyDescent="0.2">
      <c r="A7" s="7" t="str">
        <f t="shared" ref="A7:A45" si="26">IF(B7="","",A6+1)</f>
        <v/>
      </c>
      <c r="B7" s="77"/>
      <c r="C7" s="78"/>
      <c r="D7" s="78"/>
      <c r="E7" s="78"/>
      <c r="F7" s="78"/>
      <c r="G7" s="7" t="str">
        <f t="shared" ref="G7:G70" si="27">IF(B7="","",DATEDIF(B7,$AJ$1,"Y"))</f>
        <v/>
      </c>
      <c r="H7" s="160" t="str">
        <f t="shared" ref="H7:H70" si="28">IF(B7="","",IF(G7&gt;64,"Ｋ",VLOOKUP(G7,$CC$6:$CD$69,2,0)))</f>
        <v/>
      </c>
      <c r="I7" s="160" t="str">
        <f>IF(BO7&gt;17,"",IF(ISERROR(VLOOKUP(BO7,BP$6:$BQ$23,2,0)),"",VLOOKUP(BO7,BP$6:$BQ$23,2,0)))</f>
        <v/>
      </c>
      <c r="J7" s="121"/>
      <c r="K7" s="109"/>
      <c r="L7" s="150"/>
      <c r="M7" s="121"/>
      <c r="N7" s="136"/>
      <c r="O7" s="152"/>
      <c r="P7" s="121"/>
      <c r="Q7" s="109"/>
      <c r="R7" s="138"/>
      <c r="S7" s="109"/>
      <c r="T7" s="138"/>
      <c r="U7" s="109"/>
      <c r="V7" s="167">
        <f t="shared" ref="V7:V70" si="29">SUM(W7:AA7)</f>
        <v>0</v>
      </c>
      <c r="W7" s="11">
        <f t="shared" ref="W7:W45" si="30">IF(J7="",0,IF(J7=M7,1,0))</f>
        <v>0</v>
      </c>
      <c r="X7" s="11">
        <f t="shared" ref="X7:X45" si="31">IF(M7="",0,IF(M7=P7,1,0))</f>
        <v>0</v>
      </c>
      <c r="Y7" s="11">
        <f t="shared" ref="Y7:Y45" si="32">IF(J7="",0,IF(J7=P7,1,0))</f>
        <v>0</v>
      </c>
      <c r="Z7" s="11">
        <f t="shared" ref="Z7:Z70" si="33">IF(J7="",0,IF(R7="",0,IF(J7=R7,1,IF(M7=R7,1,IF(P7=R7,1,0)))))</f>
        <v>0</v>
      </c>
      <c r="AA7" s="11">
        <f t="shared" ref="AA7:AA70" si="34">IF(J7="",0,IF(T7="",0,IF(J7=T7,1,IF(M7=T7,1,IF(P7=T7,1,IF(R7=T7,1,0))))))</f>
        <v>0</v>
      </c>
      <c r="AB7" s="4" t="str">
        <f t="shared" si="0"/>
        <v/>
      </c>
      <c r="AC7" s="4" t="str">
        <f t="shared" si="1"/>
        <v/>
      </c>
      <c r="AD7" s="22" t="s">
        <v>283</v>
      </c>
      <c r="AE7" s="6">
        <v>1</v>
      </c>
      <c r="AF7" s="6">
        <v>50</v>
      </c>
      <c r="AG7" s="4">
        <f t="shared" si="2"/>
        <v>0</v>
      </c>
      <c r="AH7" s="4">
        <f t="shared" ref="AH7:AH70" si="35">AH6+IF(AJ7="",0,1)</f>
        <v>0</v>
      </c>
      <c r="AI7" s="4" t="str">
        <f t="shared" ref="AI7:AI70" si="36">IF(AJ7="","",AH7)</f>
        <v/>
      </c>
      <c r="AJ7" s="4" t="str">
        <f t="shared" si="3"/>
        <v/>
      </c>
      <c r="AK7" s="162" t="str">
        <f t="shared" si="4"/>
        <v/>
      </c>
      <c r="AL7" s="11">
        <f t="shared" ref="AL7:AL45" si="37">IF(BU7=0,0,COUNTIF(BU7:BY7,1))</f>
        <v>0</v>
      </c>
      <c r="AM7" s="11">
        <f t="shared" ref="AM7:AM45" si="38">IF(BU7=0,0,COUNTIF(BU7:BV7,5))</f>
        <v>0</v>
      </c>
      <c r="AN7" s="4" t="str">
        <f t="shared" ref="AN7:AN70" si="39">IF(H7="","",IF(G7&gt;64,11,VLOOKUP(H7,$CD$6:$CE$69,2,0)))</f>
        <v/>
      </c>
      <c r="AO7" s="4">
        <v>0</v>
      </c>
      <c r="AP7" s="4" t="str">
        <f t="shared" si="5"/>
        <v xml:space="preserve"> </v>
      </c>
      <c r="AQ7" s="4" t="str">
        <f t="shared" si="6"/>
        <v xml:space="preserve">  </v>
      </c>
      <c r="AR7" s="4" t="str">
        <f t="shared" si="7"/>
        <v/>
      </c>
      <c r="AS7" s="4" t="str">
        <f t="shared" si="8"/>
        <v/>
      </c>
      <c r="AT7" s="4" t="str">
        <f t="shared" si="9"/>
        <v/>
      </c>
      <c r="AU7" s="4" t="str">
        <f t="shared" si="10"/>
        <v/>
      </c>
      <c r="AV7" s="4" t="str">
        <f t="shared" ref="AV7:AV70" si="40">IF(R7="","",VLOOKUP(R7,$AD$6:$AE$25,2,0))</f>
        <v/>
      </c>
      <c r="AW7" s="4" t="str">
        <f t="shared" ref="AW7:AW70" si="41">IF(T7="","",VLOOKUP(T7,$AD$6:$AE$25,2,0))</f>
        <v/>
      </c>
      <c r="AX7" s="4" t="str">
        <f t="shared" si="11"/>
        <v/>
      </c>
      <c r="AY7" s="4" t="str">
        <f t="shared" si="12"/>
        <v/>
      </c>
      <c r="AZ7" s="4" t="str">
        <f t="shared" si="13"/>
        <v/>
      </c>
      <c r="BA7" s="4" t="str">
        <f t="shared" ref="BA7:BA70" si="42">IF(R7="","",VLOOKUP(R7,$AD$6:$AF$25,3,0))</f>
        <v/>
      </c>
      <c r="BB7" s="4" t="str">
        <f t="shared" ref="BB7:BB70" si="43">IF(T7="","",VLOOKUP(T7,$AD$6:$AF$25,3,0))</f>
        <v/>
      </c>
      <c r="BC7" s="4" t="e">
        <f>IF(#REF!="100歳",1,0)</f>
        <v>#REF!</v>
      </c>
      <c r="BD7" s="4" t="str">
        <f t="shared" si="14"/>
        <v>999:99.99</v>
      </c>
      <c r="BE7" s="4" t="str">
        <f t="shared" si="15"/>
        <v>999:99.99</v>
      </c>
      <c r="BF7" s="4" t="str">
        <f t="shared" si="16"/>
        <v>999:99.99</v>
      </c>
      <c r="BG7" s="4" t="str">
        <f t="shared" ref="BG7:BG70" si="44">IF(S7="","999:99.99"," "&amp;LEFT(RIGHT("  "&amp;TEXT(S7,"0.00"),7),2)&amp;":"&amp;RIGHT(TEXT(S7,"0.00"),5))</f>
        <v>999:99.99</v>
      </c>
      <c r="BH7" s="4" t="str">
        <f t="shared" ref="BH7:BH70" si="45">IF(U7="","999:99.99"," "&amp;LEFT(RIGHT("  "&amp;TEXT(U7,"0.00"),7),2)&amp;":"&amp;RIGHT(TEXT(U7,"0.00"),5))</f>
        <v>999:99.99</v>
      </c>
      <c r="BI7" s="4">
        <f t="shared" ref="BI7:BI45" si="46">IF(AL7=1,1,0)</f>
        <v>0</v>
      </c>
      <c r="BJ7" s="4">
        <f t="shared" ref="BJ7:BJ45" si="47">IF(AL7=2,1,0)</f>
        <v>0</v>
      </c>
      <c r="BK7" s="4">
        <f t="shared" ref="BK7:BK45" si="48">IF(AL7=3,1,0)</f>
        <v>0</v>
      </c>
      <c r="BL7" s="4">
        <f t="shared" ref="BL7:BL70" si="49">IF(AL7=4,1,0)</f>
        <v>0</v>
      </c>
      <c r="BM7" s="4">
        <f t="shared" ref="BM7:BM70" si="50">IF(AL7=5,1,0)</f>
        <v>0</v>
      </c>
      <c r="BN7" s="4" t="str">
        <f t="shared" si="17"/>
        <v>19000100</v>
      </c>
      <c r="BO7" s="4" t="str">
        <f t="shared" ref="BO7:BO70" si="51">IF(B7="","",DATEDIF(B7,$AJ$2,"Y"))</f>
        <v/>
      </c>
      <c r="BP7" s="4">
        <v>2</v>
      </c>
      <c r="BQ7" s="4" t="s">
        <v>187</v>
      </c>
      <c r="BR7" s="4" t="s">
        <v>252</v>
      </c>
      <c r="BS7" s="4">
        <v>1</v>
      </c>
      <c r="BT7" s="4" t="str">
        <f t="shared" si="18"/>
        <v/>
      </c>
      <c r="BU7" s="4">
        <f t="shared" si="19"/>
        <v>0</v>
      </c>
      <c r="BV7" s="4">
        <f t="shared" si="20"/>
        <v>0</v>
      </c>
      <c r="BW7" s="4">
        <f t="shared" si="21"/>
        <v>0</v>
      </c>
      <c r="BX7" s="4">
        <f t="shared" si="22"/>
        <v>0</v>
      </c>
      <c r="BY7" s="4">
        <f t="shared" si="23"/>
        <v>0</v>
      </c>
      <c r="BZ7" s="4">
        <f t="shared" si="24"/>
        <v>0</v>
      </c>
      <c r="CA7" s="4">
        <f t="shared" si="25"/>
        <v>0</v>
      </c>
      <c r="CC7" s="4">
        <v>2</v>
      </c>
      <c r="CD7" s="4" t="s">
        <v>298</v>
      </c>
      <c r="CE7" s="4">
        <v>1</v>
      </c>
      <c r="CG7" s="4" t="str">
        <f t="shared" ref="CG7:CG19" si="52">IF(B7="","",IF(ISERROR(VLOOKUP($AK7,$CJ$6:$CL$20,2,0)),"",VLOOKUP($AK7,$CJ$6:$CL$20,2,0)))</f>
        <v/>
      </c>
      <c r="CH7" s="4" t="str">
        <f t="shared" ref="CH7:CH19" si="53">IF(B7="","",IF(ISERROR(VLOOKUP($AK7,$CJ$6:$CL$20,3,0)),"",VLOOKUP($AK7,$CJ$6:$CL$20,3,0)))</f>
        <v/>
      </c>
      <c r="CJ7" s="4" t="s">
        <v>189</v>
      </c>
      <c r="CK7" s="4">
        <v>0</v>
      </c>
      <c r="CL7" s="4">
        <v>2</v>
      </c>
    </row>
    <row r="8" spans="1:90" ht="16.5" customHeight="1" x14ac:dyDescent="0.2">
      <c r="A8" s="7" t="str">
        <f t="shared" si="26"/>
        <v/>
      </c>
      <c r="B8" s="77"/>
      <c r="C8" s="78"/>
      <c r="D8" s="78"/>
      <c r="E8" s="78"/>
      <c r="F8" s="78"/>
      <c r="G8" s="7" t="str">
        <f t="shared" si="27"/>
        <v/>
      </c>
      <c r="H8" s="160" t="str">
        <f t="shared" si="28"/>
        <v/>
      </c>
      <c r="I8" s="160" t="str">
        <f>IF(BO8&gt;17,"",IF(ISERROR(VLOOKUP(BO8,BP$6:$BQ$23,2,0)),"",VLOOKUP(BO8,BP$6:$BQ$23,2,0)))</f>
        <v/>
      </c>
      <c r="J8" s="121"/>
      <c r="K8" s="109"/>
      <c r="L8" s="150"/>
      <c r="M8" s="121"/>
      <c r="N8" s="136"/>
      <c r="O8" s="152"/>
      <c r="P8" s="121"/>
      <c r="Q8" s="109"/>
      <c r="R8" s="138"/>
      <c r="S8" s="109"/>
      <c r="T8" s="138"/>
      <c r="U8" s="109"/>
      <c r="V8" s="167">
        <f t="shared" si="29"/>
        <v>0</v>
      </c>
      <c r="W8" s="11">
        <f t="shared" si="30"/>
        <v>0</v>
      </c>
      <c r="X8" s="11">
        <f t="shared" si="31"/>
        <v>0</v>
      </c>
      <c r="Y8" s="11">
        <f t="shared" si="32"/>
        <v>0</v>
      </c>
      <c r="Z8" s="11">
        <f t="shared" si="33"/>
        <v>0</v>
      </c>
      <c r="AA8" s="11">
        <f t="shared" si="34"/>
        <v>0</v>
      </c>
      <c r="AB8" s="4" t="str">
        <f t="shared" si="0"/>
        <v/>
      </c>
      <c r="AC8" s="4" t="str">
        <f t="shared" si="1"/>
        <v/>
      </c>
      <c r="AD8" s="22" t="s">
        <v>288</v>
      </c>
      <c r="AE8" s="6">
        <v>1</v>
      </c>
      <c r="AF8" s="6">
        <v>100</v>
      </c>
      <c r="AG8" s="4">
        <f t="shared" si="2"/>
        <v>0</v>
      </c>
      <c r="AH8" s="4">
        <f t="shared" si="35"/>
        <v>0</v>
      </c>
      <c r="AI8" s="4" t="str">
        <f t="shared" si="36"/>
        <v/>
      </c>
      <c r="AJ8" s="4" t="str">
        <f t="shared" si="3"/>
        <v/>
      </c>
      <c r="AK8" s="162" t="str">
        <f t="shared" si="4"/>
        <v/>
      </c>
      <c r="AL8" s="11">
        <f t="shared" si="37"/>
        <v>0</v>
      </c>
      <c r="AM8" s="11">
        <f t="shared" si="38"/>
        <v>0</v>
      </c>
      <c r="AN8" s="4" t="str">
        <f t="shared" si="39"/>
        <v/>
      </c>
      <c r="AO8" s="4">
        <v>0</v>
      </c>
      <c r="AP8" s="4" t="str">
        <f t="shared" si="5"/>
        <v xml:space="preserve"> </v>
      </c>
      <c r="AQ8" s="4" t="str">
        <f t="shared" si="6"/>
        <v xml:space="preserve">  </v>
      </c>
      <c r="AR8" s="4" t="str">
        <f t="shared" si="7"/>
        <v/>
      </c>
      <c r="AS8" s="4" t="str">
        <f t="shared" si="8"/>
        <v/>
      </c>
      <c r="AT8" s="4" t="str">
        <f t="shared" si="9"/>
        <v/>
      </c>
      <c r="AU8" s="4" t="str">
        <f t="shared" si="10"/>
        <v/>
      </c>
      <c r="AV8" s="4" t="str">
        <f t="shared" si="40"/>
        <v/>
      </c>
      <c r="AW8" s="4" t="str">
        <f t="shared" si="41"/>
        <v/>
      </c>
      <c r="AX8" s="4" t="str">
        <f t="shared" si="11"/>
        <v/>
      </c>
      <c r="AY8" s="4" t="str">
        <f t="shared" si="12"/>
        <v/>
      </c>
      <c r="AZ8" s="4" t="str">
        <f t="shared" si="13"/>
        <v/>
      </c>
      <c r="BA8" s="4" t="str">
        <f t="shared" si="42"/>
        <v/>
      </c>
      <c r="BB8" s="4" t="str">
        <f t="shared" si="43"/>
        <v/>
      </c>
      <c r="BC8" s="4" t="e">
        <f>IF(#REF!="100歳",1,0)</f>
        <v>#REF!</v>
      </c>
      <c r="BD8" s="4" t="str">
        <f t="shared" si="14"/>
        <v>999:99.99</v>
      </c>
      <c r="BE8" s="4" t="str">
        <f t="shared" si="15"/>
        <v>999:99.99</v>
      </c>
      <c r="BF8" s="4" t="str">
        <f t="shared" si="16"/>
        <v>999:99.99</v>
      </c>
      <c r="BG8" s="4" t="str">
        <f t="shared" si="44"/>
        <v>999:99.99</v>
      </c>
      <c r="BH8" s="4" t="str">
        <f t="shared" si="45"/>
        <v>999:99.99</v>
      </c>
      <c r="BI8" s="4">
        <f t="shared" si="46"/>
        <v>0</v>
      </c>
      <c r="BJ8" s="4">
        <f t="shared" si="47"/>
        <v>0</v>
      </c>
      <c r="BK8" s="4">
        <f t="shared" si="48"/>
        <v>0</v>
      </c>
      <c r="BL8" s="4">
        <f t="shared" si="49"/>
        <v>0</v>
      </c>
      <c r="BM8" s="4">
        <f t="shared" si="50"/>
        <v>0</v>
      </c>
      <c r="BN8" s="4" t="str">
        <f t="shared" si="17"/>
        <v>19000100</v>
      </c>
      <c r="BO8" s="4" t="str">
        <f t="shared" si="51"/>
        <v/>
      </c>
      <c r="BP8" s="4">
        <v>3</v>
      </c>
      <c r="BQ8" s="4" t="s">
        <v>188</v>
      </c>
      <c r="BR8" s="4" t="s">
        <v>252</v>
      </c>
      <c r="BS8" s="4">
        <v>1</v>
      </c>
      <c r="BT8" s="4" t="str">
        <f t="shared" si="18"/>
        <v/>
      </c>
      <c r="BU8" s="4">
        <f t="shared" si="19"/>
        <v>0</v>
      </c>
      <c r="BV8" s="4">
        <f t="shared" si="20"/>
        <v>0</v>
      </c>
      <c r="BW8" s="4">
        <f t="shared" si="21"/>
        <v>0</v>
      </c>
      <c r="BX8" s="4">
        <f t="shared" si="22"/>
        <v>0</v>
      </c>
      <c r="BY8" s="4">
        <f t="shared" si="23"/>
        <v>0</v>
      </c>
      <c r="BZ8" s="4">
        <f t="shared" si="24"/>
        <v>0</v>
      </c>
      <c r="CA8" s="4">
        <f t="shared" si="25"/>
        <v>0</v>
      </c>
      <c r="CC8" s="4">
        <v>3</v>
      </c>
      <c r="CD8" s="4" t="s">
        <v>298</v>
      </c>
      <c r="CE8" s="4">
        <v>1</v>
      </c>
      <c r="CG8" s="4" t="str">
        <f t="shared" si="52"/>
        <v/>
      </c>
      <c r="CH8" s="4" t="str">
        <f t="shared" si="53"/>
        <v/>
      </c>
      <c r="CJ8" s="4" t="s">
        <v>190</v>
      </c>
      <c r="CK8" s="4">
        <v>0</v>
      </c>
      <c r="CL8" s="4">
        <v>3</v>
      </c>
    </row>
    <row r="9" spans="1:90" ht="16.5" customHeight="1" x14ac:dyDescent="0.2">
      <c r="A9" s="7" t="str">
        <f t="shared" si="26"/>
        <v/>
      </c>
      <c r="B9" s="77"/>
      <c r="C9" s="78"/>
      <c r="D9" s="78"/>
      <c r="E9" s="78"/>
      <c r="F9" s="78"/>
      <c r="G9" s="7" t="str">
        <f t="shared" si="27"/>
        <v/>
      </c>
      <c r="H9" s="160" t="str">
        <f t="shared" si="28"/>
        <v/>
      </c>
      <c r="I9" s="160" t="str">
        <f>IF(BO9&gt;17,"",IF(ISERROR(VLOOKUP(BO9,BP$6:$BQ$23,2,0)),"",VLOOKUP(BO9,BP$6:$BQ$23,2,0)))</f>
        <v/>
      </c>
      <c r="J9" s="121"/>
      <c r="K9" s="109"/>
      <c r="L9" s="150"/>
      <c r="M9" s="121"/>
      <c r="N9" s="136"/>
      <c r="O9" s="152"/>
      <c r="P9" s="121"/>
      <c r="Q9" s="109"/>
      <c r="R9" s="138"/>
      <c r="S9" s="109"/>
      <c r="T9" s="138"/>
      <c r="U9" s="109"/>
      <c r="V9" s="167">
        <f t="shared" si="29"/>
        <v>0</v>
      </c>
      <c r="W9" s="11">
        <f t="shared" si="30"/>
        <v>0</v>
      </c>
      <c r="X9" s="11">
        <f t="shared" si="31"/>
        <v>0</v>
      </c>
      <c r="Y9" s="11">
        <f t="shared" si="32"/>
        <v>0</v>
      </c>
      <c r="Z9" s="11">
        <f t="shared" si="33"/>
        <v>0</v>
      </c>
      <c r="AA9" s="11">
        <f t="shared" si="34"/>
        <v>0</v>
      </c>
      <c r="AB9" s="4" t="str">
        <f t="shared" si="0"/>
        <v/>
      </c>
      <c r="AC9" s="4" t="str">
        <f t="shared" si="1"/>
        <v/>
      </c>
      <c r="AD9" s="22" t="s">
        <v>307</v>
      </c>
      <c r="AE9" s="6">
        <v>1</v>
      </c>
      <c r="AF9" s="6">
        <v>200</v>
      </c>
      <c r="AG9" s="4">
        <f t="shared" si="2"/>
        <v>0</v>
      </c>
      <c r="AH9" s="4">
        <f t="shared" si="35"/>
        <v>0</v>
      </c>
      <c r="AI9" s="4" t="str">
        <f t="shared" si="36"/>
        <v/>
      </c>
      <c r="AJ9" s="4" t="str">
        <f t="shared" si="3"/>
        <v/>
      </c>
      <c r="AK9" s="162" t="str">
        <f t="shared" si="4"/>
        <v/>
      </c>
      <c r="AL9" s="11">
        <f t="shared" si="37"/>
        <v>0</v>
      </c>
      <c r="AM9" s="11">
        <f t="shared" si="38"/>
        <v>0</v>
      </c>
      <c r="AN9" s="4" t="str">
        <f t="shared" si="39"/>
        <v/>
      </c>
      <c r="AO9" s="4">
        <v>0</v>
      </c>
      <c r="AP9" s="4" t="str">
        <f t="shared" si="5"/>
        <v xml:space="preserve"> </v>
      </c>
      <c r="AQ9" s="4" t="str">
        <f t="shared" si="6"/>
        <v xml:space="preserve">  </v>
      </c>
      <c r="AR9" s="4" t="str">
        <f t="shared" si="7"/>
        <v/>
      </c>
      <c r="AS9" s="4" t="str">
        <f t="shared" si="8"/>
        <v/>
      </c>
      <c r="AT9" s="4" t="str">
        <f t="shared" si="9"/>
        <v/>
      </c>
      <c r="AU9" s="4" t="str">
        <f t="shared" si="10"/>
        <v/>
      </c>
      <c r="AV9" s="4" t="str">
        <f t="shared" si="40"/>
        <v/>
      </c>
      <c r="AW9" s="4" t="str">
        <f t="shared" si="41"/>
        <v/>
      </c>
      <c r="AX9" s="4" t="str">
        <f t="shared" si="11"/>
        <v/>
      </c>
      <c r="AY9" s="4" t="str">
        <f t="shared" si="12"/>
        <v/>
      </c>
      <c r="AZ9" s="4" t="str">
        <f t="shared" si="13"/>
        <v/>
      </c>
      <c r="BA9" s="4" t="str">
        <f t="shared" si="42"/>
        <v/>
      </c>
      <c r="BB9" s="4" t="str">
        <f t="shared" si="43"/>
        <v/>
      </c>
      <c r="BC9" s="4" t="e">
        <f>IF(#REF!="100歳",1,0)</f>
        <v>#REF!</v>
      </c>
      <c r="BD9" s="4" t="str">
        <f t="shared" si="14"/>
        <v>999:99.99</v>
      </c>
      <c r="BE9" s="4" t="str">
        <f t="shared" si="15"/>
        <v>999:99.99</v>
      </c>
      <c r="BF9" s="4" t="str">
        <f t="shared" si="16"/>
        <v>999:99.99</v>
      </c>
      <c r="BG9" s="4" t="str">
        <f t="shared" si="44"/>
        <v>999:99.99</v>
      </c>
      <c r="BH9" s="4" t="str">
        <f t="shared" si="45"/>
        <v>999:99.99</v>
      </c>
      <c r="BI9" s="4">
        <f t="shared" si="46"/>
        <v>0</v>
      </c>
      <c r="BJ9" s="4">
        <f t="shared" si="47"/>
        <v>0</v>
      </c>
      <c r="BK9" s="4">
        <f t="shared" si="48"/>
        <v>0</v>
      </c>
      <c r="BL9" s="4">
        <f t="shared" si="49"/>
        <v>0</v>
      </c>
      <c r="BM9" s="4">
        <f t="shared" si="50"/>
        <v>0</v>
      </c>
      <c r="BN9" s="4" t="str">
        <f t="shared" si="17"/>
        <v>19000100</v>
      </c>
      <c r="BO9" s="4" t="str">
        <f t="shared" si="51"/>
        <v/>
      </c>
      <c r="BP9" s="4">
        <v>4</v>
      </c>
      <c r="BQ9" s="4" t="s">
        <v>189</v>
      </c>
      <c r="BR9" s="4" t="s">
        <v>252</v>
      </c>
      <c r="BS9" s="4">
        <v>1</v>
      </c>
      <c r="BT9" s="4" t="str">
        <f t="shared" si="18"/>
        <v/>
      </c>
      <c r="BU9" s="4">
        <f t="shared" si="19"/>
        <v>0</v>
      </c>
      <c r="BV9" s="4">
        <f t="shared" si="20"/>
        <v>0</v>
      </c>
      <c r="BW9" s="4">
        <f t="shared" si="21"/>
        <v>0</v>
      </c>
      <c r="BX9" s="4">
        <f t="shared" si="22"/>
        <v>0</v>
      </c>
      <c r="BY9" s="4">
        <f t="shared" si="23"/>
        <v>0</v>
      </c>
      <c r="BZ9" s="4">
        <f t="shared" si="24"/>
        <v>0</v>
      </c>
      <c r="CA9" s="4">
        <f t="shared" si="25"/>
        <v>0</v>
      </c>
      <c r="CC9" s="4">
        <v>4</v>
      </c>
      <c r="CD9" s="4" t="s">
        <v>298</v>
      </c>
      <c r="CE9" s="4">
        <v>1</v>
      </c>
      <c r="CG9" s="4" t="str">
        <f t="shared" si="52"/>
        <v/>
      </c>
      <c r="CH9" s="4" t="str">
        <f t="shared" si="53"/>
        <v/>
      </c>
      <c r="CJ9" s="4" t="s">
        <v>191</v>
      </c>
      <c r="CK9" s="4">
        <v>1</v>
      </c>
      <c r="CL9" s="4">
        <v>1</v>
      </c>
    </row>
    <row r="10" spans="1:90" ht="16.5" customHeight="1" x14ac:dyDescent="0.2">
      <c r="A10" s="7" t="str">
        <f t="shared" si="26"/>
        <v/>
      </c>
      <c r="B10" s="77"/>
      <c r="C10" s="78"/>
      <c r="D10" s="78"/>
      <c r="E10" s="78"/>
      <c r="F10" s="78"/>
      <c r="G10" s="7" t="str">
        <f t="shared" si="27"/>
        <v/>
      </c>
      <c r="H10" s="160" t="str">
        <f t="shared" si="28"/>
        <v/>
      </c>
      <c r="I10" s="160" t="str">
        <f>IF(BO10&gt;17,"",IF(ISERROR(VLOOKUP(BO10,BP$6:$BQ$23,2,0)),"",VLOOKUP(BO10,BP$6:$BQ$23,2,0)))</f>
        <v/>
      </c>
      <c r="J10" s="121"/>
      <c r="K10" s="109"/>
      <c r="L10" s="150"/>
      <c r="M10" s="121"/>
      <c r="N10" s="136"/>
      <c r="O10" s="152"/>
      <c r="P10" s="121"/>
      <c r="Q10" s="109"/>
      <c r="R10" s="138"/>
      <c r="S10" s="109"/>
      <c r="T10" s="138"/>
      <c r="U10" s="109"/>
      <c r="V10" s="167">
        <f t="shared" si="29"/>
        <v>0</v>
      </c>
      <c r="W10" s="11">
        <f t="shared" si="30"/>
        <v>0</v>
      </c>
      <c r="X10" s="11">
        <f t="shared" si="31"/>
        <v>0</v>
      </c>
      <c r="Y10" s="11">
        <f t="shared" si="32"/>
        <v>0</v>
      </c>
      <c r="Z10" s="11">
        <f t="shared" si="33"/>
        <v>0</v>
      </c>
      <c r="AA10" s="11">
        <f t="shared" si="34"/>
        <v>0</v>
      </c>
      <c r="AB10" s="4" t="str">
        <f t="shared" si="0"/>
        <v/>
      </c>
      <c r="AC10" s="4" t="str">
        <f t="shared" si="1"/>
        <v/>
      </c>
      <c r="AD10" s="22" t="s">
        <v>308</v>
      </c>
      <c r="AE10" s="6">
        <v>1</v>
      </c>
      <c r="AF10">
        <v>400</v>
      </c>
      <c r="AG10" s="4">
        <f t="shared" si="2"/>
        <v>0</v>
      </c>
      <c r="AH10" s="4">
        <f t="shared" si="35"/>
        <v>0</v>
      </c>
      <c r="AI10" s="4" t="str">
        <f t="shared" si="36"/>
        <v/>
      </c>
      <c r="AJ10" s="4" t="str">
        <f t="shared" si="3"/>
        <v/>
      </c>
      <c r="AK10" s="162" t="str">
        <f t="shared" si="4"/>
        <v/>
      </c>
      <c r="AL10" s="11">
        <f t="shared" si="37"/>
        <v>0</v>
      </c>
      <c r="AM10" s="11">
        <f t="shared" si="38"/>
        <v>0</v>
      </c>
      <c r="AN10" s="4" t="str">
        <f t="shared" si="39"/>
        <v/>
      </c>
      <c r="AO10" s="4">
        <v>0</v>
      </c>
      <c r="AP10" s="4" t="str">
        <f t="shared" si="5"/>
        <v xml:space="preserve"> </v>
      </c>
      <c r="AQ10" s="4" t="str">
        <f t="shared" si="6"/>
        <v xml:space="preserve">  </v>
      </c>
      <c r="AR10" s="4" t="str">
        <f t="shared" si="7"/>
        <v/>
      </c>
      <c r="AS10" s="4" t="str">
        <f t="shared" si="8"/>
        <v/>
      </c>
      <c r="AT10" s="4" t="str">
        <f t="shared" si="9"/>
        <v/>
      </c>
      <c r="AU10" s="4" t="str">
        <f t="shared" si="10"/>
        <v/>
      </c>
      <c r="AV10" s="4" t="str">
        <f t="shared" si="40"/>
        <v/>
      </c>
      <c r="AW10" s="4" t="str">
        <f t="shared" si="41"/>
        <v/>
      </c>
      <c r="AX10" s="4" t="str">
        <f t="shared" si="11"/>
        <v/>
      </c>
      <c r="AY10" s="4" t="str">
        <f t="shared" si="12"/>
        <v/>
      </c>
      <c r="AZ10" s="4" t="str">
        <f t="shared" si="13"/>
        <v/>
      </c>
      <c r="BA10" s="4" t="str">
        <f t="shared" si="42"/>
        <v/>
      </c>
      <c r="BB10" s="4" t="str">
        <f t="shared" si="43"/>
        <v/>
      </c>
      <c r="BC10" s="4" t="e">
        <f>IF(#REF!="100歳",1,0)</f>
        <v>#REF!</v>
      </c>
      <c r="BD10" s="4" t="str">
        <f t="shared" si="14"/>
        <v>999:99.99</v>
      </c>
      <c r="BE10" s="4" t="str">
        <f t="shared" si="15"/>
        <v>999:99.99</v>
      </c>
      <c r="BF10" s="4" t="str">
        <f t="shared" si="16"/>
        <v>999:99.99</v>
      </c>
      <c r="BG10" s="4" t="str">
        <f t="shared" si="44"/>
        <v>999:99.99</v>
      </c>
      <c r="BH10" s="4" t="str">
        <f t="shared" si="45"/>
        <v>999:99.99</v>
      </c>
      <c r="BI10" s="4">
        <f t="shared" si="46"/>
        <v>0</v>
      </c>
      <c r="BJ10" s="4">
        <f t="shared" si="47"/>
        <v>0</v>
      </c>
      <c r="BK10" s="4">
        <f t="shared" si="48"/>
        <v>0</v>
      </c>
      <c r="BL10" s="4">
        <f t="shared" si="49"/>
        <v>0</v>
      </c>
      <c r="BM10" s="4">
        <f t="shared" si="50"/>
        <v>0</v>
      </c>
      <c r="BN10" s="4" t="str">
        <f t="shared" si="17"/>
        <v>19000100</v>
      </c>
      <c r="BO10" s="4" t="str">
        <f t="shared" si="51"/>
        <v/>
      </c>
      <c r="BP10" s="4">
        <v>5</v>
      </c>
      <c r="BQ10" s="4" t="s">
        <v>190</v>
      </c>
      <c r="BR10" s="4" t="s">
        <v>252</v>
      </c>
      <c r="BS10" s="4">
        <v>1</v>
      </c>
      <c r="BT10" s="4" t="str">
        <f t="shared" si="18"/>
        <v/>
      </c>
      <c r="BU10" s="4">
        <f t="shared" si="19"/>
        <v>0</v>
      </c>
      <c r="BV10" s="4">
        <f t="shared" si="20"/>
        <v>0</v>
      </c>
      <c r="BW10" s="4">
        <f t="shared" si="21"/>
        <v>0</v>
      </c>
      <c r="BX10" s="4">
        <f t="shared" si="22"/>
        <v>0</v>
      </c>
      <c r="BY10" s="4">
        <f t="shared" si="23"/>
        <v>0</v>
      </c>
      <c r="BZ10" s="4">
        <f t="shared" si="24"/>
        <v>0</v>
      </c>
      <c r="CA10" s="4">
        <f t="shared" si="25"/>
        <v>0</v>
      </c>
      <c r="CC10" s="4">
        <v>5</v>
      </c>
      <c r="CD10" s="4" t="s">
        <v>298</v>
      </c>
      <c r="CE10" s="4">
        <v>1</v>
      </c>
      <c r="CG10" s="4" t="str">
        <f t="shared" si="52"/>
        <v/>
      </c>
      <c r="CH10" s="4" t="str">
        <f t="shared" si="53"/>
        <v/>
      </c>
      <c r="CJ10" s="4" t="s">
        <v>192</v>
      </c>
      <c r="CK10" s="4">
        <v>1</v>
      </c>
      <c r="CL10" s="4">
        <v>2</v>
      </c>
    </row>
    <row r="11" spans="1:90" ht="16.5" customHeight="1" x14ac:dyDescent="0.2">
      <c r="A11" s="7" t="str">
        <f t="shared" si="26"/>
        <v/>
      </c>
      <c r="B11" s="77"/>
      <c r="C11" s="78"/>
      <c r="D11" s="78"/>
      <c r="E11" s="78"/>
      <c r="F11" s="78"/>
      <c r="G11" s="7" t="str">
        <f t="shared" si="27"/>
        <v/>
      </c>
      <c r="H11" s="160" t="str">
        <f t="shared" si="28"/>
        <v/>
      </c>
      <c r="I11" s="160" t="str">
        <f>IF(BO11&gt;17,"",IF(ISERROR(VLOOKUP(BO11,BP$6:$BQ$23,2,0)),"",VLOOKUP(BO11,BP$6:$BQ$23,2,0)))</f>
        <v/>
      </c>
      <c r="J11" s="121"/>
      <c r="K11" s="109"/>
      <c r="L11" s="150"/>
      <c r="M11" s="121"/>
      <c r="N11" s="136"/>
      <c r="O11" s="152"/>
      <c r="P11" s="121"/>
      <c r="Q11" s="109"/>
      <c r="R11" s="138"/>
      <c r="S11" s="109"/>
      <c r="T11" s="138"/>
      <c r="U11" s="109"/>
      <c r="V11" s="167">
        <f t="shared" si="29"/>
        <v>0</v>
      </c>
      <c r="W11" s="11">
        <f t="shared" si="30"/>
        <v>0</v>
      </c>
      <c r="X11" s="11">
        <f t="shared" si="31"/>
        <v>0</v>
      </c>
      <c r="Y11" s="11">
        <f t="shared" si="32"/>
        <v>0</v>
      </c>
      <c r="Z11" s="11">
        <f t="shared" si="33"/>
        <v>0</v>
      </c>
      <c r="AA11" s="11">
        <f t="shared" si="34"/>
        <v>0</v>
      </c>
      <c r="AB11" s="4" t="str">
        <f t="shared" si="0"/>
        <v/>
      </c>
      <c r="AC11" s="4" t="str">
        <f t="shared" si="1"/>
        <v/>
      </c>
      <c r="AD11" s="22" t="s">
        <v>380</v>
      </c>
      <c r="AE11">
        <v>2</v>
      </c>
      <c r="AF11" s="6">
        <v>25</v>
      </c>
      <c r="AG11" s="4">
        <f t="shared" si="2"/>
        <v>0</v>
      </c>
      <c r="AH11" s="4">
        <f t="shared" si="35"/>
        <v>0</v>
      </c>
      <c r="AI11" s="4" t="str">
        <f t="shared" si="36"/>
        <v/>
      </c>
      <c r="AJ11" s="4" t="str">
        <f t="shared" si="3"/>
        <v/>
      </c>
      <c r="AK11" s="162" t="str">
        <f t="shared" si="4"/>
        <v/>
      </c>
      <c r="AL11" s="11">
        <f t="shared" si="37"/>
        <v>0</v>
      </c>
      <c r="AM11" s="11">
        <f t="shared" si="38"/>
        <v>0</v>
      </c>
      <c r="AN11" s="4" t="str">
        <f t="shared" si="39"/>
        <v/>
      </c>
      <c r="AO11" s="4">
        <v>0</v>
      </c>
      <c r="AP11" s="4" t="str">
        <f t="shared" si="5"/>
        <v xml:space="preserve"> </v>
      </c>
      <c r="AQ11" s="4" t="str">
        <f t="shared" si="6"/>
        <v xml:space="preserve">  </v>
      </c>
      <c r="AR11" s="4" t="str">
        <f t="shared" si="7"/>
        <v/>
      </c>
      <c r="AS11" s="4" t="str">
        <f t="shared" si="8"/>
        <v/>
      </c>
      <c r="AT11" s="4" t="str">
        <f t="shared" si="9"/>
        <v/>
      </c>
      <c r="AU11" s="4" t="str">
        <f t="shared" si="10"/>
        <v/>
      </c>
      <c r="AV11" s="4" t="str">
        <f t="shared" si="40"/>
        <v/>
      </c>
      <c r="AW11" s="4" t="str">
        <f t="shared" si="41"/>
        <v/>
      </c>
      <c r="AX11" s="4" t="str">
        <f t="shared" si="11"/>
        <v/>
      </c>
      <c r="AY11" s="4" t="str">
        <f t="shared" si="12"/>
        <v/>
      </c>
      <c r="AZ11" s="4" t="str">
        <f t="shared" si="13"/>
        <v/>
      </c>
      <c r="BA11" s="4" t="str">
        <f t="shared" si="42"/>
        <v/>
      </c>
      <c r="BB11" s="4" t="str">
        <f t="shared" si="43"/>
        <v/>
      </c>
      <c r="BC11" s="4" t="e">
        <f>IF(#REF!="100歳",1,0)</f>
        <v>#REF!</v>
      </c>
      <c r="BD11" s="4" t="str">
        <f t="shared" si="14"/>
        <v>999:99.99</v>
      </c>
      <c r="BE11" s="4" t="str">
        <f t="shared" si="15"/>
        <v>999:99.99</v>
      </c>
      <c r="BF11" s="4" t="str">
        <f t="shared" si="16"/>
        <v>999:99.99</v>
      </c>
      <c r="BG11" s="4" t="str">
        <f t="shared" si="44"/>
        <v>999:99.99</v>
      </c>
      <c r="BH11" s="4" t="str">
        <f t="shared" si="45"/>
        <v>999:99.99</v>
      </c>
      <c r="BI11" s="4">
        <f t="shared" si="46"/>
        <v>0</v>
      </c>
      <c r="BJ11" s="4">
        <f t="shared" si="47"/>
        <v>0</v>
      </c>
      <c r="BK11" s="4">
        <f t="shared" si="48"/>
        <v>0</v>
      </c>
      <c r="BL11" s="4">
        <f t="shared" si="49"/>
        <v>0</v>
      </c>
      <c r="BM11" s="4">
        <f t="shared" si="50"/>
        <v>0</v>
      </c>
      <c r="BN11" s="4" t="str">
        <f t="shared" si="17"/>
        <v>19000100</v>
      </c>
      <c r="BO11" s="4" t="str">
        <f t="shared" si="51"/>
        <v/>
      </c>
      <c r="BP11" s="4">
        <v>6</v>
      </c>
      <c r="BQ11" s="4" t="s">
        <v>191</v>
      </c>
      <c r="BR11" s="4" t="s">
        <v>253</v>
      </c>
      <c r="BS11" s="4">
        <v>2</v>
      </c>
      <c r="BT11" s="4" t="str">
        <f t="shared" si="18"/>
        <v/>
      </c>
      <c r="BU11" s="4">
        <f t="shared" si="19"/>
        <v>0</v>
      </c>
      <c r="BV11" s="4">
        <f t="shared" si="20"/>
        <v>0</v>
      </c>
      <c r="BW11" s="4">
        <f t="shared" si="21"/>
        <v>0</v>
      </c>
      <c r="BX11" s="4">
        <f t="shared" si="22"/>
        <v>0</v>
      </c>
      <c r="BY11" s="4">
        <f t="shared" si="23"/>
        <v>0</v>
      </c>
      <c r="BZ11" s="4">
        <f t="shared" si="24"/>
        <v>0</v>
      </c>
      <c r="CA11" s="4">
        <f t="shared" si="25"/>
        <v>0</v>
      </c>
      <c r="CC11" s="4">
        <v>6</v>
      </c>
      <c r="CD11" s="4" t="s">
        <v>298</v>
      </c>
      <c r="CE11" s="4">
        <v>1</v>
      </c>
      <c r="CG11" s="4" t="str">
        <f t="shared" si="52"/>
        <v/>
      </c>
      <c r="CH11" s="4" t="str">
        <f t="shared" si="53"/>
        <v/>
      </c>
      <c r="CJ11" s="4" t="s">
        <v>193</v>
      </c>
      <c r="CK11" s="4">
        <v>1</v>
      </c>
      <c r="CL11" s="4">
        <v>3</v>
      </c>
    </row>
    <row r="12" spans="1:90" ht="16.5" customHeight="1" x14ac:dyDescent="0.2">
      <c r="A12" s="7" t="str">
        <f t="shared" si="26"/>
        <v/>
      </c>
      <c r="B12" s="77"/>
      <c r="C12" s="78"/>
      <c r="D12" s="78"/>
      <c r="E12" s="78"/>
      <c r="F12" s="78"/>
      <c r="G12" s="7" t="str">
        <f t="shared" si="27"/>
        <v/>
      </c>
      <c r="H12" s="160" t="str">
        <f t="shared" si="28"/>
        <v/>
      </c>
      <c r="I12" s="160" t="str">
        <f>IF(BO12&gt;17,"",IF(ISERROR(VLOOKUP(BO12,BP$6:$BQ$23,2,0)),"",VLOOKUP(BO12,BP$6:$BQ$23,2,0)))</f>
        <v/>
      </c>
      <c r="J12" s="121"/>
      <c r="K12" s="109"/>
      <c r="L12" s="150"/>
      <c r="M12" s="121"/>
      <c r="N12" s="136"/>
      <c r="O12" s="152"/>
      <c r="P12" s="121"/>
      <c r="Q12" s="109"/>
      <c r="R12" s="138"/>
      <c r="S12" s="109"/>
      <c r="T12" s="138"/>
      <c r="U12" s="109"/>
      <c r="V12" s="167">
        <f t="shared" si="29"/>
        <v>0</v>
      </c>
      <c r="W12" s="11">
        <f t="shared" si="30"/>
        <v>0</v>
      </c>
      <c r="X12" s="11">
        <f t="shared" si="31"/>
        <v>0</v>
      </c>
      <c r="Y12" s="11">
        <f t="shared" si="32"/>
        <v>0</v>
      </c>
      <c r="Z12" s="11">
        <f t="shared" si="33"/>
        <v>0</v>
      </c>
      <c r="AA12" s="11">
        <f t="shared" si="34"/>
        <v>0</v>
      </c>
      <c r="AB12" s="4" t="str">
        <f t="shared" si="0"/>
        <v/>
      </c>
      <c r="AC12" s="4" t="str">
        <f t="shared" si="1"/>
        <v/>
      </c>
      <c r="AD12" s="22" t="s">
        <v>309</v>
      </c>
      <c r="AE12">
        <v>2</v>
      </c>
      <c r="AF12" s="6">
        <v>50</v>
      </c>
      <c r="AG12" s="4">
        <f t="shared" si="2"/>
        <v>0</v>
      </c>
      <c r="AH12" s="4">
        <f t="shared" si="35"/>
        <v>0</v>
      </c>
      <c r="AI12" s="4" t="str">
        <f t="shared" si="36"/>
        <v/>
      </c>
      <c r="AJ12" s="4" t="str">
        <f t="shared" si="3"/>
        <v/>
      </c>
      <c r="AK12" s="162" t="str">
        <f t="shared" si="4"/>
        <v/>
      </c>
      <c r="AL12" s="11">
        <f t="shared" si="37"/>
        <v>0</v>
      </c>
      <c r="AM12" s="11">
        <f t="shared" si="38"/>
        <v>0</v>
      </c>
      <c r="AN12" s="4" t="str">
        <f t="shared" si="39"/>
        <v/>
      </c>
      <c r="AO12" s="4">
        <v>0</v>
      </c>
      <c r="AP12" s="4" t="str">
        <f t="shared" si="5"/>
        <v xml:space="preserve"> </v>
      </c>
      <c r="AQ12" s="4" t="str">
        <f t="shared" si="6"/>
        <v xml:space="preserve">  </v>
      </c>
      <c r="AR12" s="4" t="str">
        <f t="shared" si="7"/>
        <v/>
      </c>
      <c r="AS12" s="4" t="str">
        <f t="shared" si="8"/>
        <v/>
      </c>
      <c r="AT12" s="4" t="str">
        <f t="shared" si="9"/>
        <v/>
      </c>
      <c r="AU12" s="4" t="str">
        <f t="shared" si="10"/>
        <v/>
      </c>
      <c r="AV12" s="4" t="str">
        <f t="shared" si="40"/>
        <v/>
      </c>
      <c r="AW12" s="4" t="str">
        <f t="shared" si="41"/>
        <v/>
      </c>
      <c r="AX12" s="4" t="str">
        <f t="shared" si="11"/>
        <v/>
      </c>
      <c r="AY12" s="4" t="str">
        <f t="shared" si="12"/>
        <v/>
      </c>
      <c r="AZ12" s="4" t="str">
        <f t="shared" si="13"/>
        <v/>
      </c>
      <c r="BA12" s="4" t="str">
        <f t="shared" si="42"/>
        <v/>
      </c>
      <c r="BB12" s="4" t="str">
        <f t="shared" si="43"/>
        <v/>
      </c>
      <c r="BC12" s="4" t="e">
        <f>IF(#REF!="100歳",1,0)</f>
        <v>#REF!</v>
      </c>
      <c r="BD12" s="4" t="str">
        <f t="shared" si="14"/>
        <v>999:99.99</v>
      </c>
      <c r="BE12" s="4" t="str">
        <f t="shared" si="15"/>
        <v>999:99.99</v>
      </c>
      <c r="BF12" s="4" t="str">
        <f t="shared" si="16"/>
        <v>999:99.99</v>
      </c>
      <c r="BG12" s="4" t="str">
        <f t="shared" si="44"/>
        <v>999:99.99</v>
      </c>
      <c r="BH12" s="4" t="str">
        <f t="shared" si="45"/>
        <v>999:99.99</v>
      </c>
      <c r="BI12" s="4">
        <f t="shared" si="46"/>
        <v>0</v>
      </c>
      <c r="BJ12" s="4">
        <f t="shared" si="47"/>
        <v>0</v>
      </c>
      <c r="BK12" s="4">
        <f t="shared" si="48"/>
        <v>0</v>
      </c>
      <c r="BL12" s="4">
        <f t="shared" si="49"/>
        <v>0</v>
      </c>
      <c r="BM12" s="4">
        <f t="shared" si="50"/>
        <v>0</v>
      </c>
      <c r="BN12" s="4" t="str">
        <f t="shared" si="17"/>
        <v>19000100</v>
      </c>
      <c r="BO12" s="4" t="str">
        <f t="shared" si="51"/>
        <v/>
      </c>
      <c r="BP12" s="4">
        <v>7</v>
      </c>
      <c r="BQ12" s="4" t="s">
        <v>192</v>
      </c>
      <c r="BR12" s="4" t="s">
        <v>254</v>
      </c>
      <c r="BS12" s="4">
        <v>3</v>
      </c>
      <c r="BT12" s="4" t="str">
        <f t="shared" si="18"/>
        <v/>
      </c>
      <c r="BU12" s="4">
        <f t="shared" si="19"/>
        <v>0</v>
      </c>
      <c r="BV12" s="4">
        <f t="shared" si="20"/>
        <v>0</v>
      </c>
      <c r="BW12" s="4">
        <f t="shared" si="21"/>
        <v>0</v>
      </c>
      <c r="BX12" s="4">
        <f t="shared" si="22"/>
        <v>0</v>
      </c>
      <c r="BY12" s="4">
        <f t="shared" si="23"/>
        <v>0</v>
      </c>
      <c r="BZ12" s="4">
        <f t="shared" si="24"/>
        <v>0</v>
      </c>
      <c r="CA12" s="4">
        <f t="shared" si="25"/>
        <v>0</v>
      </c>
      <c r="CC12" s="4">
        <v>7</v>
      </c>
      <c r="CD12" s="4" t="s">
        <v>298</v>
      </c>
      <c r="CE12" s="4">
        <v>1</v>
      </c>
      <c r="CG12" s="4" t="str">
        <f t="shared" si="52"/>
        <v/>
      </c>
      <c r="CH12" s="4" t="str">
        <f t="shared" si="53"/>
        <v/>
      </c>
      <c r="CJ12" s="4" t="s">
        <v>194</v>
      </c>
      <c r="CK12" s="4">
        <v>1</v>
      </c>
      <c r="CL12" s="4">
        <v>4</v>
      </c>
    </row>
    <row r="13" spans="1:90" ht="16.5" customHeight="1" x14ac:dyDescent="0.2">
      <c r="A13" s="7" t="str">
        <f t="shared" si="26"/>
        <v/>
      </c>
      <c r="B13" s="77"/>
      <c r="C13" s="78"/>
      <c r="D13" s="78"/>
      <c r="E13" s="78"/>
      <c r="F13" s="78"/>
      <c r="G13" s="7" t="str">
        <f t="shared" si="27"/>
        <v/>
      </c>
      <c r="H13" s="160" t="str">
        <f t="shared" si="28"/>
        <v/>
      </c>
      <c r="I13" s="160" t="str">
        <f>IF(BO13&gt;17,"",IF(ISERROR(VLOOKUP(BO13,BP$6:$BQ$23,2,0)),"",VLOOKUP(BO13,BP$6:$BQ$23,2,0)))</f>
        <v/>
      </c>
      <c r="J13" s="121"/>
      <c r="K13" s="109"/>
      <c r="L13" s="150"/>
      <c r="M13" s="121"/>
      <c r="N13" s="136"/>
      <c r="O13" s="152"/>
      <c r="P13" s="121"/>
      <c r="Q13" s="109"/>
      <c r="R13" s="138"/>
      <c r="S13" s="109"/>
      <c r="T13" s="138"/>
      <c r="U13" s="109"/>
      <c r="V13" s="167">
        <f t="shared" si="29"/>
        <v>0</v>
      </c>
      <c r="W13" s="11">
        <f t="shared" si="30"/>
        <v>0</v>
      </c>
      <c r="X13" s="11">
        <f t="shared" si="31"/>
        <v>0</v>
      </c>
      <c r="Y13" s="11">
        <f t="shared" si="32"/>
        <v>0</v>
      </c>
      <c r="Z13" s="11">
        <f t="shared" si="33"/>
        <v>0</v>
      </c>
      <c r="AA13" s="11">
        <f t="shared" si="34"/>
        <v>0</v>
      </c>
      <c r="AB13" s="4" t="str">
        <f t="shared" si="0"/>
        <v/>
      </c>
      <c r="AC13" s="4" t="str">
        <f t="shared" si="1"/>
        <v/>
      </c>
      <c r="AD13" s="22" t="s">
        <v>310</v>
      </c>
      <c r="AE13">
        <v>2</v>
      </c>
      <c r="AF13" s="6">
        <v>100</v>
      </c>
      <c r="AG13" s="4">
        <f t="shared" si="2"/>
        <v>0</v>
      </c>
      <c r="AH13" s="4">
        <f t="shared" si="35"/>
        <v>0</v>
      </c>
      <c r="AI13" s="4" t="str">
        <f t="shared" si="36"/>
        <v/>
      </c>
      <c r="AJ13" s="4" t="str">
        <f t="shared" si="3"/>
        <v/>
      </c>
      <c r="AK13" s="162" t="str">
        <f t="shared" si="4"/>
        <v/>
      </c>
      <c r="AL13" s="11">
        <f t="shared" si="37"/>
        <v>0</v>
      </c>
      <c r="AM13" s="11">
        <f t="shared" si="38"/>
        <v>0</v>
      </c>
      <c r="AN13" s="4" t="str">
        <f t="shared" si="39"/>
        <v/>
      </c>
      <c r="AO13" s="4">
        <v>0</v>
      </c>
      <c r="AP13" s="4" t="str">
        <f t="shared" si="5"/>
        <v xml:space="preserve"> </v>
      </c>
      <c r="AQ13" s="4" t="str">
        <f t="shared" si="6"/>
        <v xml:space="preserve">  </v>
      </c>
      <c r="AR13" s="4" t="str">
        <f t="shared" si="7"/>
        <v/>
      </c>
      <c r="AS13" s="4" t="str">
        <f t="shared" si="8"/>
        <v/>
      </c>
      <c r="AT13" s="4" t="str">
        <f t="shared" si="9"/>
        <v/>
      </c>
      <c r="AU13" s="4" t="str">
        <f t="shared" si="10"/>
        <v/>
      </c>
      <c r="AV13" s="4" t="str">
        <f t="shared" si="40"/>
        <v/>
      </c>
      <c r="AW13" s="4" t="str">
        <f t="shared" si="41"/>
        <v/>
      </c>
      <c r="AX13" s="4" t="str">
        <f t="shared" si="11"/>
        <v/>
      </c>
      <c r="AY13" s="4" t="str">
        <f t="shared" si="12"/>
        <v/>
      </c>
      <c r="AZ13" s="4" t="str">
        <f t="shared" si="13"/>
        <v/>
      </c>
      <c r="BA13" s="4" t="str">
        <f t="shared" si="42"/>
        <v/>
      </c>
      <c r="BB13" s="4" t="str">
        <f t="shared" si="43"/>
        <v/>
      </c>
      <c r="BC13" s="4" t="e">
        <f>IF(#REF!="100歳",1,0)</f>
        <v>#REF!</v>
      </c>
      <c r="BD13" s="4" t="str">
        <f t="shared" si="14"/>
        <v>999:99.99</v>
      </c>
      <c r="BE13" s="4" t="str">
        <f t="shared" si="15"/>
        <v>999:99.99</v>
      </c>
      <c r="BF13" s="4" t="str">
        <f t="shared" si="16"/>
        <v>999:99.99</v>
      </c>
      <c r="BG13" s="4" t="str">
        <f t="shared" si="44"/>
        <v>999:99.99</v>
      </c>
      <c r="BH13" s="4" t="str">
        <f t="shared" si="45"/>
        <v>999:99.99</v>
      </c>
      <c r="BI13" s="4">
        <f t="shared" si="46"/>
        <v>0</v>
      </c>
      <c r="BJ13" s="4">
        <f t="shared" si="47"/>
        <v>0</v>
      </c>
      <c r="BK13" s="4">
        <f t="shared" si="48"/>
        <v>0</v>
      </c>
      <c r="BL13" s="4">
        <f t="shared" si="49"/>
        <v>0</v>
      </c>
      <c r="BM13" s="4">
        <f t="shared" si="50"/>
        <v>0</v>
      </c>
      <c r="BN13" s="4" t="str">
        <f t="shared" si="17"/>
        <v>19000100</v>
      </c>
      <c r="BO13" s="4" t="str">
        <f t="shared" si="51"/>
        <v/>
      </c>
      <c r="BP13" s="4">
        <v>8</v>
      </c>
      <c r="BQ13" s="4" t="s">
        <v>193</v>
      </c>
      <c r="BR13" s="4" t="s">
        <v>275</v>
      </c>
      <c r="BS13" s="4">
        <v>4</v>
      </c>
      <c r="BT13" s="4" t="str">
        <f t="shared" si="18"/>
        <v/>
      </c>
      <c r="BU13" s="4">
        <f t="shared" si="19"/>
        <v>0</v>
      </c>
      <c r="BV13" s="4">
        <f t="shared" si="20"/>
        <v>0</v>
      </c>
      <c r="BW13" s="4">
        <f t="shared" si="21"/>
        <v>0</v>
      </c>
      <c r="BX13" s="4">
        <f t="shared" si="22"/>
        <v>0</v>
      </c>
      <c r="BY13" s="4">
        <f t="shared" si="23"/>
        <v>0</v>
      </c>
      <c r="BZ13" s="4">
        <f t="shared" si="24"/>
        <v>0</v>
      </c>
      <c r="CA13" s="4">
        <f t="shared" si="25"/>
        <v>0</v>
      </c>
      <c r="CC13" s="4">
        <v>8</v>
      </c>
      <c r="CD13" s="4" t="s">
        <v>301</v>
      </c>
      <c r="CE13" s="4">
        <v>1</v>
      </c>
      <c r="CG13" s="4" t="str">
        <f t="shared" si="52"/>
        <v/>
      </c>
      <c r="CH13" s="4" t="str">
        <f t="shared" si="53"/>
        <v/>
      </c>
      <c r="CJ13" s="4" t="s">
        <v>195</v>
      </c>
      <c r="CK13" s="4">
        <v>1</v>
      </c>
      <c r="CL13" s="4">
        <v>5</v>
      </c>
    </row>
    <row r="14" spans="1:90" ht="16.5" customHeight="1" x14ac:dyDescent="0.2">
      <c r="A14" s="7" t="str">
        <f t="shared" si="26"/>
        <v/>
      </c>
      <c r="B14" s="77"/>
      <c r="C14" s="78"/>
      <c r="D14" s="78"/>
      <c r="E14" s="78"/>
      <c r="F14" s="78"/>
      <c r="G14" s="7" t="str">
        <f t="shared" si="27"/>
        <v/>
      </c>
      <c r="H14" s="160" t="str">
        <f t="shared" si="28"/>
        <v/>
      </c>
      <c r="I14" s="160" t="str">
        <f>IF(BO14&gt;17,"",IF(ISERROR(VLOOKUP(BO14,BP$6:$BQ$23,2,0)),"",VLOOKUP(BO14,BP$6:$BQ$23,2,0)))</f>
        <v/>
      </c>
      <c r="J14" s="121"/>
      <c r="K14" s="109"/>
      <c r="L14" s="150"/>
      <c r="M14" s="121"/>
      <c r="N14" s="136"/>
      <c r="O14" s="152"/>
      <c r="P14" s="121"/>
      <c r="Q14" s="109"/>
      <c r="R14" s="138"/>
      <c r="S14" s="109"/>
      <c r="T14" s="138"/>
      <c r="U14" s="109"/>
      <c r="V14" s="167">
        <f t="shared" si="29"/>
        <v>0</v>
      </c>
      <c r="W14" s="11">
        <f t="shared" si="30"/>
        <v>0</v>
      </c>
      <c r="X14" s="11">
        <f t="shared" si="31"/>
        <v>0</v>
      </c>
      <c r="Y14" s="11">
        <f t="shared" si="32"/>
        <v>0</v>
      </c>
      <c r="Z14" s="11">
        <f t="shared" si="33"/>
        <v>0</v>
      </c>
      <c r="AA14" s="11">
        <f t="shared" si="34"/>
        <v>0</v>
      </c>
      <c r="AB14" s="4" t="str">
        <f t="shared" si="0"/>
        <v/>
      </c>
      <c r="AC14" s="4" t="str">
        <f t="shared" si="1"/>
        <v/>
      </c>
      <c r="AD14" s="22" t="s">
        <v>311</v>
      </c>
      <c r="AE14">
        <v>2</v>
      </c>
      <c r="AF14" s="6">
        <v>200</v>
      </c>
      <c r="AG14" s="4">
        <f t="shared" si="2"/>
        <v>0</v>
      </c>
      <c r="AH14" s="4">
        <f t="shared" si="35"/>
        <v>0</v>
      </c>
      <c r="AI14" s="4" t="str">
        <f t="shared" si="36"/>
        <v/>
      </c>
      <c r="AJ14" s="4" t="str">
        <f t="shared" si="3"/>
        <v/>
      </c>
      <c r="AK14" s="162" t="str">
        <f t="shared" si="4"/>
        <v/>
      </c>
      <c r="AL14" s="11">
        <f t="shared" si="37"/>
        <v>0</v>
      </c>
      <c r="AM14" s="11">
        <f t="shared" si="38"/>
        <v>0</v>
      </c>
      <c r="AN14" s="4" t="str">
        <f t="shared" si="39"/>
        <v/>
      </c>
      <c r="AO14" s="4">
        <v>0</v>
      </c>
      <c r="AP14" s="4" t="str">
        <f t="shared" si="5"/>
        <v xml:space="preserve"> </v>
      </c>
      <c r="AQ14" s="4" t="str">
        <f t="shared" si="6"/>
        <v xml:space="preserve">  </v>
      </c>
      <c r="AR14" s="4" t="str">
        <f t="shared" si="7"/>
        <v/>
      </c>
      <c r="AS14" s="4" t="str">
        <f t="shared" si="8"/>
        <v/>
      </c>
      <c r="AT14" s="4" t="str">
        <f t="shared" si="9"/>
        <v/>
      </c>
      <c r="AU14" s="4" t="str">
        <f t="shared" si="10"/>
        <v/>
      </c>
      <c r="AV14" s="4" t="str">
        <f t="shared" si="40"/>
        <v/>
      </c>
      <c r="AW14" s="4" t="str">
        <f t="shared" si="41"/>
        <v/>
      </c>
      <c r="AX14" s="4" t="str">
        <f t="shared" si="11"/>
        <v/>
      </c>
      <c r="AY14" s="4" t="str">
        <f t="shared" si="12"/>
        <v/>
      </c>
      <c r="AZ14" s="4" t="str">
        <f t="shared" si="13"/>
        <v/>
      </c>
      <c r="BA14" s="4" t="str">
        <f t="shared" si="42"/>
        <v/>
      </c>
      <c r="BB14" s="4" t="str">
        <f t="shared" si="43"/>
        <v/>
      </c>
      <c r="BC14" s="4" t="e">
        <f>IF(#REF!="100歳",1,0)</f>
        <v>#REF!</v>
      </c>
      <c r="BD14" s="4" t="str">
        <f t="shared" si="14"/>
        <v>999:99.99</v>
      </c>
      <c r="BE14" s="4" t="str">
        <f t="shared" si="15"/>
        <v>999:99.99</v>
      </c>
      <c r="BF14" s="4" t="str">
        <f t="shared" si="16"/>
        <v>999:99.99</v>
      </c>
      <c r="BG14" s="4" t="str">
        <f t="shared" si="44"/>
        <v>999:99.99</v>
      </c>
      <c r="BH14" s="4" t="str">
        <f t="shared" si="45"/>
        <v>999:99.99</v>
      </c>
      <c r="BI14" s="4">
        <f t="shared" si="46"/>
        <v>0</v>
      </c>
      <c r="BJ14" s="4">
        <f t="shared" si="47"/>
        <v>0</v>
      </c>
      <c r="BK14" s="4">
        <f t="shared" si="48"/>
        <v>0</v>
      </c>
      <c r="BL14" s="4">
        <f t="shared" si="49"/>
        <v>0</v>
      </c>
      <c r="BM14" s="4">
        <f t="shared" si="50"/>
        <v>0</v>
      </c>
      <c r="BN14" s="4" t="str">
        <f t="shared" si="17"/>
        <v>19000100</v>
      </c>
      <c r="BO14" s="4" t="str">
        <f t="shared" si="51"/>
        <v/>
      </c>
      <c r="BP14" s="4">
        <v>9</v>
      </c>
      <c r="BQ14" s="4" t="s">
        <v>194</v>
      </c>
      <c r="BR14" s="4" t="s">
        <v>276</v>
      </c>
      <c r="BS14" s="4">
        <v>5</v>
      </c>
      <c r="BT14" s="4" t="str">
        <f t="shared" si="18"/>
        <v/>
      </c>
      <c r="BU14" s="4">
        <f t="shared" si="19"/>
        <v>0</v>
      </c>
      <c r="BV14" s="4">
        <f t="shared" si="20"/>
        <v>0</v>
      </c>
      <c r="BW14" s="4">
        <f t="shared" si="21"/>
        <v>0</v>
      </c>
      <c r="BX14" s="4">
        <f t="shared" si="22"/>
        <v>0</v>
      </c>
      <c r="BY14" s="4">
        <f t="shared" si="23"/>
        <v>0</v>
      </c>
      <c r="BZ14" s="4">
        <f t="shared" si="24"/>
        <v>0</v>
      </c>
      <c r="CA14" s="4">
        <f t="shared" si="25"/>
        <v>0</v>
      </c>
      <c r="CC14" s="4">
        <v>9</v>
      </c>
      <c r="CD14" s="4" t="s">
        <v>299</v>
      </c>
      <c r="CE14" s="4">
        <v>2</v>
      </c>
      <c r="CG14" s="4" t="str">
        <f t="shared" si="52"/>
        <v/>
      </c>
      <c r="CH14" s="4" t="str">
        <f t="shared" si="53"/>
        <v/>
      </c>
      <c r="CJ14" s="4" t="s">
        <v>196</v>
      </c>
      <c r="CK14" s="4">
        <v>1</v>
      </c>
      <c r="CL14" s="4">
        <v>6</v>
      </c>
    </row>
    <row r="15" spans="1:90" ht="16.5" customHeight="1" x14ac:dyDescent="0.2">
      <c r="A15" s="7" t="str">
        <f t="shared" si="26"/>
        <v/>
      </c>
      <c r="B15" s="77"/>
      <c r="C15" s="78"/>
      <c r="D15" s="78"/>
      <c r="E15" s="78"/>
      <c r="F15" s="78"/>
      <c r="G15" s="7" t="str">
        <f t="shared" si="27"/>
        <v/>
      </c>
      <c r="H15" s="160" t="str">
        <f t="shared" si="28"/>
        <v/>
      </c>
      <c r="I15" s="160" t="str">
        <f>IF(BO15&gt;17,"",IF(ISERROR(VLOOKUP(BO15,BP$6:$BQ$23,2,0)),"",VLOOKUP(BO15,BP$6:$BQ$23,2,0)))</f>
        <v/>
      </c>
      <c r="J15" s="121"/>
      <c r="K15" s="109"/>
      <c r="L15" s="150"/>
      <c r="M15" s="121"/>
      <c r="N15" s="136"/>
      <c r="O15" s="152"/>
      <c r="P15" s="121"/>
      <c r="Q15" s="109"/>
      <c r="R15" s="138"/>
      <c r="S15" s="109"/>
      <c r="T15" s="138"/>
      <c r="U15" s="109"/>
      <c r="V15" s="167">
        <f t="shared" si="29"/>
        <v>0</v>
      </c>
      <c r="W15" s="11">
        <f t="shared" si="30"/>
        <v>0</v>
      </c>
      <c r="X15" s="11">
        <f t="shared" si="31"/>
        <v>0</v>
      </c>
      <c r="Y15" s="11">
        <f t="shared" si="32"/>
        <v>0</v>
      </c>
      <c r="Z15" s="11">
        <f t="shared" si="33"/>
        <v>0</v>
      </c>
      <c r="AA15" s="11">
        <f t="shared" si="34"/>
        <v>0</v>
      </c>
      <c r="AB15" s="4" t="str">
        <f t="shared" si="0"/>
        <v/>
      </c>
      <c r="AC15" s="4" t="str">
        <f t="shared" si="1"/>
        <v/>
      </c>
      <c r="AD15" s="22" t="s">
        <v>381</v>
      </c>
      <c r="AE15">
        <v>3</v>
      </c>
      <c r="AF15" s="6">
        <v>25</v>
      </c>
      <c r="AG15" s="4">
        <f t="shared" si="2"/>
        <v>0</v>
      </c>
      <c r="AH15" s="4">
        <f t="shared" si="35"/>
        <v>0</v>
      </c>
      <c r="AI15" s="4" t="str">
        <f t="shared" si="36"/>
        <v/>
      </c>
      <c r="AJ15" s="4" t="str">
        <f t="shared" si="3"/>
        <v/>
      </c>
      <c r="AK15" s="162" t="str">
        <f t="shared" si="4"/>
        <v/>
      </c>
      <c r="AL15" s="11">
        <f t="shared" si="37"/>
        <v>0</v>
      </c>
      <c r="AM15" s="11">
        <f t="shared" si="38"/>
        <v>0</v>
      </c>
      <c r="AN15" s="4" t="str">
        <f t="shared" si="39"/>
        <v/>
      </c>
      <c r="AO15" s="4">
        <v>0</v>
      </c>
      <c r="AP15" s="4" t="str">
        <f t="shared" si="5"/>
        <v xml:space="preserve"> </v>
      </c>
      <c r="AQ15" s="4" t="str">
        <f t="shared" si="6"/>
        <v xml:space="preserve">  </v>
      </c>
      <c r="AR15" s="4" t="str">
        <f t="shared" si="7"/>
        <v/>
      </c>
      <c r="AS15" s="4" t="str">
        <f t="shared" si="8"/>
        <v/>
      </c>
      <c r="AT15" s="4" t="str">
        <f t="shared" si="9"/>
        <v/>
      </c>
      <c r="AU15" s="4" t="str">
        <f t="shared" si="10"/>
        <v/>
      </c>
      <c r="AV15" s="4" t="str">
        <f t="shared" si="40"/>
        <v/>
      </c>
      <c r="AW15" s="4" t="str">
        <f t="shared" si="41"/>
        <v/>
      </c>
      <c r="AX15" s="4" t="str">
        <f t="shared" si="11"/>
        <v/>
      </c>
      <c r="AY15" s="4" t="str">
        <f t="shared" si="12"/>
        <v/>
      </c>
      <c r="AZ15" s="4" t="str">
        <f t="shared" si="13"/>
        <v/>
      </c>
      <c r="BA15" s="4" t="str">
        <f t="shared" si="42"/>
        <v/>
      </c>
      <c r="BB15" s="4" t="str">
        <f t="shared" si="43"/>
        <v/>
      </c>
      <c r="BC15" s="4" t="e">
        <f>IF(#REF!="100歳",1,0)</f>
        <v>#REF!</v>
      </c>
      <c r="BD15" s="4" t="str">
        <f t="shared" si="14"/>
        <v>999:99.99</v>
      </c>
      <c r="BE15" s="4" t="str">
        <f t="shared" si="15"/>
        <v>999:99.99</v>
      </c>
      <c r="BF15" s="4" t="str">
        <f t="shared" si="16"/>
        <v>999:99.99</v>
      </c>
      <c r="BG15" s="4" t="str">
        <f t="shared" si="44"/>
        <v>999:99.99</v>
      </c>
      <c r="BH15" s="4" t="str">
        <f t="shared" si="45"/>
        <v>999:99.99</v>
      </c>
      <c r="BI15" s="4">
        <f t="shared" si="46"/>
        <v>0</v>
      </c>
      <c r="BJ15" s="4">
        <f t="shared" si="47"/>
        <v>0</v>
      </c>
      <c r="BK15" s="4">
        <f t="shared" si="48"/>
        <v>0</v>
      </c>
      <c r="BL15" s="4">
        <f t="shared" si="49"/>
        <v>0</v>
      </c>
      <c r="BM15" s="4">
        <f t="shared" si="50"/>
        <v>0</v>
      </c>
      <c r="BN15" s="4" t="str">
        <f t="shared" si="17"/>
        <v>19000100</v>
      </c>
      <c r="BO15" s="4" t="str">
        <f t="shared" si="51"/>
        <v/>
      </c>
      <c r="BP15" s="4">
        <v>10</v>
      </c>
      <c r="BQ15" s="4" t="s">
        <v>195</v>
      </c>
      <c r="BR15" s="4" t="s">
        <v>277</v>
      </c>
      <c r="BS15" s="4">
        <v>6</v>
      </c>
      <c r="BT15" s="4" t="str">
        <f t="shared" si="18"/>
        <v/>
      </c>
      <c r="BU15" s="4">
        <f t="shared" si="19"/>
        <v>0</v>
      </c>
      <c r="BV15" s="4">
        <f t="shared" si="20"/>
        <v>0</v>
      </c>
      <c r="BW15" s="4">
        <f t="shared" si="21"/>
        <v>0</v>
      </c>
      <c r="BX15" s="4">
        <f t="shared" si="22"/>
        <v>0</v>
      </c>
      <c r="BY15" s="4">
        <f t="shared" si="23"/>
        <v>0</v>
      </c>
      <c r="BZ15" s="4">
        <f t="shared" si="24"/>
        <v>0</v>
      </c>
      <c r="CA15" s="4">
        <f t="shared" si="25"/>
        <v>0</v>
      </c>
      <c r="CC15" s="4">
        <v>10</v>
      </c>
      <c r="CD15" s="4" t="s">
        <v>299</v>
      </c>
      <c r="CE15" s="4">
        <v>3</v>
      </c>
      <c r="CG15" s="4" t="str">
        <f t="shared" si="52"/>
        <v/>
      </c>
      <c r="CH15" s="4" t="str">
        <f t="shared" si="53"/>
        <v/>
      </c>
      <c r="CJ15" s="4" t="s">
        <v>197</v>
      </c>
      <c r="CK15" s="4">
        <v>2</v>
      </c>
      <c r="CL15" s="4">
        <v>1</v>
      </c>
    </row>
    <row r="16" spans="1:90" ht="16.5" customHeight="1" x14ac:dyDescent="0.2">
      <c r="A16" s="7" t="str">
        <f t="shared" si="26"/>
        <v/>
      </c>
      <c r="B16" s="77"/>
      <c r="C16" s="78"/>
      <c r="D16" s="78"/>
      <c r="E16" s="78"/>
      <c r="F16" s="78"/>
      <c r="G16" s="7" t="str">
        <f t="shared" si="27"/>
        <v/>
      </c>
      <c r="H16" s="160" t="str">
        <f t="shared" si="28"/>
        <v/>
      </c>
      <c r="I16" s="160" t="str">
        <f>IF(BO16&gt;17,"",IF(ISERROR(VLOOKUP(BO16,BP$6:$BQ$23,2,0)),"",VLOOKUP(BO16,BP$6:$BQ$23,2,0)))</f>
        <v/>
      </c>
      <c r="J16" s="121"/>
      <c r="K16" s="109"/>
      <c r="L16" s="150"/>
      <c r="M16" s="121"/>
      <c r="N16" s="136"/>
      <c r="O16" s="152"/>
      <c r="P16" s="121"/>
      <c r="Q16" s="109"/>
      <c r="R16" s="138"/>
      <c r="S16" s="109"/>
      <c r="T16" s="138"/>
      <c r="U16" s="109"/>
      <c r="V16" s="167">
        <f t="shared" si="29"/>
        <v>0</v>
      </c>
      <c r="W16" s="11">
        <f t="shared" si="30"/>
        <v>0</v>
      </c>
      <c r="X16" s="11">
        <f t="shared" si="31"/>
        <v>0</v>
      </c>
      <c r="Y16" s="11">
        <f t="shared" si="32"/>
        <v>0</v>
      </c>
      <c r="Z16" s="11">
        <f t="shared" si="33"/>
        <v>0</v>
      </c>
      <c r="AA16" s="11">
        <f t="shared" si="34"/>
        <v>0</v>
      </c>
      <c r="AB16" s="4" t="str">
        <f t="shared" si="0"/>
        <v/>
      </c>
      <c r="AC16" s="4" t="str">
        <f t="shared" si="1"/>
        <v/>
      </c>
      <c r="AD16" s="22" t="s">
        <v>312</v>
      </c>
      <c r="AE16">
        <v>3</v>
      </c>
      <c r="AF16" s="6">
        <v>50</v>
      </c>
      <c r="AG16" s="4">
        <f t="shared" si="2"/>
        <v>0</v>
      </c>
      <c r="AH16" s="4">
        <f t="shared" si="35"/>
        <v>0</v>
      </c>
      <c r="AI16" s="4" t="str">
        <f t="shared" si="36"/>
        <v/>
      </c>
      <c r="AJ16" s="4" t="str">
        <f t="shared" si="3"/>
        <v/>
      </c>
      <c r="AK16" s="162" t="str">
        <f t="shared" si="4"/>
        <v/>
      </c>
      <c r="AL16" s="11">
        <f t="shared" si="37"/>
        <v>0</v>
      </c>
      <c r="AM16" s="11">
        <f t="shared" si="38"/>
        <v>0</v>
      </c>
      <c r="AN16" s="4" t="str">
        <f t="shared" si="39"/>
        <v/>
      </c>
      <c r="AO16" s="4">
        <v>0</v>
      </c>
      <c r="AP16" s="4" t="str">
        <f t="shared" si="5"/>
        <v xml:space="preserve"> </v>
      </c>
      <c r="AQ16" s="4" t="str">
        <f t="shared" si="6"/>
        <v xml:space="preserve">  </v>
      </c>
      <c r="AR16" s="4" t="str">
        <f t="shared" si="7"/>
        <v/>
      </c>
      <c r="AS16" s="4" t="str">
        <f t="shared" si="8"/>
        <v/>
      </c>
      <c r="AT16" s="4" t="str">
        <f t="shared" si="9"/>
        <v/>
      </c>
      <c r="AU16" s="4" t="str">
        <f t="shared" si="10"/>
        <v/>
      </c>
      <c r="AV16" s="4" t="str">
        <f t="shared" si="40"/>
        <v/>
      </c>
      <c r="AW16" s="4" t="str">
        <f t="shared" si="41"/>
        <v/>
      </c>
      <c r="AX16" s="4" t="str">
        <f t="shared" si="11"/>
        <v/>
      </c>
      <c r="AY16" s="4" t="str">
        <f t="shared" si="12"/>
        <v/>
      </c>
      <c r="AZ16" s="4" t="str">
        <f t="shared" si="13"/>
        <v/>
      </c>
      <c r="BA16" s="4" t="str">
        <f t="shared" si="42"/>
        <v/>
      </c>
      <c r="BB16" s="4" t="str">
        <f t="shared" si="43"/>
        <v/>
      </c>
      <c r="BC16" s="4" t="e">
        <f>IF(#REF!="100歳",1,0)</f>
        <v>#REF!</v>
      </c>
      <c r="BD16" s="4" t="str">
        <f t="shared" si="14"/>
        <v>999:99.99</v>
      </c>
      <c r="BE16" s="4" t="str">
        <f t="shared" si="15"/>
        <v>999:99.99</v>
      </c>
      <c r="BF16" s="4" t="str">
        <f t="shared" si="16"/>
        <v>999:99.99</v>
      </c>
      <c r="BG16" s="4" t="str">
        <f t="shared" si="44"/>
        <v>999:99.99</v>
      </c>
      <c r="BH16" s="4" t="str">
        <f t="shared" si="45"/>
        <v>999:99.99</v>
      </c>
      <c r="BI16" s="4">
        <f t="shared" si="46"/>
        <v>0</v>
      </c>
      <c r="BJ16" s="4">
        <f t="shared" si="47"/>
        <v>0</v>
      </c>
      <c r="BK16" s="4">
        <f t="shared" si="48"/>
        <v>0</v>
      </c>
      <c r="BL16" s="4">
        <f t="shared" si="49"/>
        <v>0</v>
      </c>
      <c r="BM16" s="4">
        <f t="shared" si="50"/>
        <v>0</v>
      </c>
      <c r="BN16" s="4" t="str">
        <f t="shared" si="17"/>
        <v>19000100</v>
      </c>
      <c r="BO16" s="4" t="str">
        <f t="shared" si="51"/>
        <v/>
      </c>
      <c r="BP16" s="4">
        <v>11</v>
      </c>
      <c r="BQ16" s="4" t="s">
        <v>196</v>
      </c>
      <c r="BR16" s="4" t="s">
        <v>278</v>
      </c>
      <c r="BS16" s="4">
        <v>7</v>
      </c>
      <c r="BT16" s="4" t="str">
        <f t="shared" si="18"/>
        <v/>
      </c>
      <c r="BU16" s="4">
        <f t="shared" si="19"/>
        <v>0</v>
      </c>
      <c r="BV16" s="4">
        <f t="shared" si="20"/>
        <v>0</v>
      </c>
      <c r="BW16" s="4">
        <f t="shared" si="21"/>
        <v>0</v>
      </c>
      <c r="BX16" s="4">
        <f t="shared" si="22"/>
        <v>0</v>
      </c>
      <c r="BY16" s="4">
        <f t="shared" si="23"/>
        <v>0</v>
      </c>
      <c r="BZ16" s="4">
        <f t="shared" si="24"/>
        <v>0</v>
      </c>
      <c r="CA16" s="4">
        <f t="shared" si="25"/>
        <v>0</v>
      </c>
      <c r="CC16" s="4">
        <v>11</v>
      </c>
      <c r="CD16" s="4" t="s">
        <v>302</v>
      </c>
      <c r="CE16" s="4">
        <v>3</v>
      </c>
      <c r="CG16" s="4" t="str">
        <f t="shared" si="52"/>
        <v/>
      </c>
      <c r="CH16" s="4" t="str">
        <f t="shared" si="53"/>
        <v/>
      </c>
      <c r="CJ16" s="4" t="s">
        <v>198</v>
      </c>
      <c r="CK16" s="4">
        <v>2</v>
      </c>
      <c r="CL16" s="4">
        <v>2</v>
      </c>
    </row>
    <row r="17" spans="1:90" ht="16.5" customHeight="1" x14ac:dyDescent="0.2">
      <c r="A17" s="7" t="str">
        <f t="shared" si="26"/>
        <v/>
      </c>
      <c r="B17" s="77"/>
      <c r="C17" s="78"/>
      <c r="D17" s="78"/>
      <c r="E17" s="78"/>
      <c r="F17" s="78"/>
      <c r="G17" s="7" t="str">
        <f t="shared" si="27"/>
        <v/>
      </c>
      <c r="H17" s="160" t="str">
        <f t="shared" si="28"/>
        <v/>
      </c>
      <c r="I17" s="160" t="str">
        <f>IF(BO17&gt;17,"",IF(ISERROR(VLOOKUP(BO17,BP$6:$BQ$23,2,0)),"",VLOOKUP(BO17,BP$6:$BQ$23,2,0)))</f>
        <v/>
      </c>
      <c r="J17" s="121"/>
      <c r="K17" s="109"/>
      <c r="L17" s="150"/>
      <c r="M17" s="121"/>
      <c r="N17" s="136"/>
      <c r="O17" s="152"/>
      <c r="P17" s="121"/>
      <c r="Q17" s="109"/>
      <c r="R17" s="138"/>
      <c r="S17" s="109"/>
      <c r="T17" s="138"/>
      <c r="U17" s="109"/>
      <c r="V17" s="167">
        <f t="shared" si="29"/>
        <v>0</v>
      </c>
      <c r="W17" s="11">
        <f t="shared" si="30"/>
        <v>0</v>
      </c>
      <c r="X17" s="11">
        <f t="shared" si="31"/>
        <v>0</v>
      </c>
      <c r="Y17" s="11">
        <f t="shared" si="32"/>
        <v>0</v>
      </c>
      <c r="Z17" s="11">
        <f t="shared" si="33"/>
        <v>0</v>
      </c>
      <c r="AA17" s="11">
        <f t="shared" si="34"/>
        <v>0</v>
      </c>
      <c r="AB17" s="4" t="str">
        <f t="shared" si="0"/>
        <v/>
      </c>
      <c r="AC17" s="4" t="str">
        <f t="shared" si="1"/>
        <v/>
      </c>
      <c r="AD17" s="22" t="s">
        <v>313</v>
      </c>
      <c r="AE17">
        <v>3</v>
      </c>
      <c r="AF17" s="6">
        <v>100</v>
      </c>
      <c r="AG17" s="4">
        <f t="shared" si="2"/>
        <v>0</v>
      </c>
      <c r="AH17" s="4">
        <f t="shared" si="35"/>
        <v>0</v>
      </c>
      <c r="AI17" s="4" t="str">
        <f t="shared" si="36"/>
        <v/>
      </c>
      <c r="AJ17" s="4" t="str">
        <f t="shared" si="3"/>
        <v/>
      </c>
      <c r="AK17" s="162" t="str">
        <f t="shared" si="4"/>
        <v/>
      </c>
      <c r="AL17" s="11">
        <f t="shared" si="37"/>
        <v>0</v>
      </c>
      <c r="AM17" s="11">
        <f t="shared" si="38"/>
        <v>0</v>
      </c>
      <c r="AN17" s="4" t="str">
        <f t="shared" si="39"/>
        <v/>
      </c>
      <c r="AO17" s="4">
        <v>0</v>
      </c>
      <c r="AP17" s="4" t="str">
        <f t="shared" si="5"/>
        <v xml:space="preserve"> </v>
      </c>
      <c r="AQ17" s="4" t="str">
        <f t="shared" si="6"/>
        <v xml:space="preserve">  </v>
      </c>
      <c r="AR17" s="4" t="str">
        <f t="shared" si="7"/>
        <v/>
      </c>
      <c r="AS17" s="4" t="str">
        <f t="shared" si="8"/>
        <v/>
      </c>
      <c r="AT17" s="4" t="str">
        <f t="shared" si="9"/>
        <v/>
      </c>
      <c r="AU17" s="4" t="str">
        <f t="shared" si="10"/>
        <v/>
      </c>
      <c r="AV17" s="4" t="str">
        <f t="shared" si="40"/>
        <v/>
      </c>
      <c r="AW17" s="4" t="str">
        <f t="shared" si="41"/>
        <v/>
      </c>
      <c r="AX17" s="4" t="str">
        <f t="shared" si="11"/>
        <v/>
      </c>
      <c r="AY17" s="4" t="str">
        <f t="shared" si="12"/>
        <v/>
      </c>
      <c r="AZ17" s="4" t="str">
        <f t="shared" si="13"/>
        <v/>
      </c>
      <c r="BA17" s="4" t="str">
        <f t="shared" si="42"/>
        <v/>
      </c>
      <c r="BB17" s="4" t="str">
        <f t="shared" si="43"/>
        <v/>
      </c>
      <c r="BC17" s="4" t="e">
        <f>IF(#REF!="100歳",1,0)</f>
        <v>#REF!</v>
      </c>
      <c r="BD17" s="4" t="str">
        <f t="shared" si="14"/>
        <v>999:99.99</v>
      </c>
      <c r="BE17" s="4" t="str">
        <f t="shared" si="15"/>
        <v>999:99.99</v>
      </c>
      <c r="BF17" s="4" t="str">
        <f t="shared" si="16"/>
        <v>999:99.99</v>
      </c>
      <c r="BG17" s="4" t="str">
        <f t="shared" si="44"/>
        <v>999:99.99</v>
      </c>
      <c r="BH17" s="4" t="str">
        <f t="shared" si="45"/>
        <v>999:99.99</v>
      </c>
      <c r="BI17" s="4">
        <f t="shared" si="46"/>
        <v>0</v>
      </c>
      <c r="BJ17" s="4">
        <f t="shared" si="47"/>
        <v>0</v>
      </c>
      <c r="BK17" s="4">
        <f t="shared" si="48"/>
        <v>0</v>
      </c>
      <c r="BL17" s="4">
        <f t="shared" si="49"/>
        <v>0</v>
      </c>
      <c r="BM17" s="4">
        <f t="shared" si="50"/>
        <v>0</v>
      </c>
      <c r="BN17" s="4" t="str">
        <f t="shared" si="17"/>
        <v>19000100</v>
      </c>
      <c r="BO17" s="4" t="str">
        <f t="shared" si="51"/>
        <v/>
      </c>
      <c r="BP17" s="4">
        <v>12</v>
      </c>
      <c r="BQ17" s="4" t="s">
        <v>197</v>
      </c>
      <c r="BR17" s="4" t="s">
        <v>279</v>
      </c>
      <c r="BS17" s="4">
        <v>8</v>
      </c>
      <c r="BT17" s="4" t="str">
        <f t="shared" si="18"/>
        <v/>
      </c>
      <c r="BU17" s="4">
        <f t="shared" si="19"/>
        <v>0</v>
      </c>
      <c r="BV17" s="4">
        <f t="shared" si="20"/>
        <v>0</v>
      </c>
      <c r="BW17" s="4">
        <f t="shared" si="21"/>
        <v>0</v>
      </c>
      <c r="BX17" s="4">
        <f t="shared" si="22"/>
        <v>0</v>
      </c>
      <c r="BY17" s="4">
        <f t="shared" si="23"/>
        <v>0</v>
      </c>
      <c r="BZ17" s="4">
        <f t="shared" si="24"/>
        <v>0</v>
      </c>
      <c r="CA17" s="4">
        <f t="shared" si="25"/>
        <v>0</v>
      </c>
      <c r="CC17" s="4">
        <v>12</v>
      </c>
      <c r="CD17" s="4" t="s">
        <v>300</v>
      </c>
      <c r="CE17" s="4">
        <v>3</v>
      </c>
      <c r="CG17" s="4" t="str">
        <f t="shared" si="52"/>
        <v/>
      </c>
      <c r="CH17" s="4" t="str">
        <f t="shared" si="53"/>
        <v/>
      </c>
      <c r="CJ17" s="4" t="s">
        <v>199</v>
      </c>
      <c r="CK17" s="4">
        <v>2</v>
      </c>
      <c r="CL17" s="4">
        <v>3</v>
      </c>
    </row>
    <row r="18" spans="1:90" ht="16.5" customHeight="1" x14ac:dyDescent="0.2">
      <c r="A18" s="7" t="str">
        <f t="shared" si="26"/>
        <v/>
      </c>
      <c r="B18" s="77"/>
      <c r="C18" s="78"/>
      <c r="D18" s="78"/>
      <c r="E18" s="78"/>
      <c r="F18" s="78"/>
      <c r="G18" s="7" t="str">
        <f t="shared" si="27"/>
        <v/>
      </c>
      <c r="H18" s="160" t="str">
        <f t="shared" si="28"/>
        <v/>
      </c>
      <c r="I18" s="160" t="str">
        <f>IF(BO18&gt;17,"",IF(ISERROR(VLOOKUP(BO18,BP$6:$BQ$23,2,0)),"",VLOOKUP(BO18,BP$6:$BQ$23,2,0)))</f>
        <v/>
      </c>
      <c r="J18" s="121"/>
      <c r="K18" s="109"/>
      <c r="L18" s="150"/>
      <c r="M18" s="121"/>
      <c r="N18" s="136"/>
      <c r="O18" s="152"/>
      <c r="P18" s="121"/>
      <c r="Q18" s="109"/>
      <c r="R18" s="138"/>
      <c r="S18" s="109"/>
      <c r="T18" s="138"/>
      <c r="U18" s="109"/>
      <c r="V18" s="167">
        <f t="shared" si="29"/>
        <v>0</v>
      </c>
      <c r="W18" s="11">
        <f t="shared" si="30"/>
        <v>0</v>
      </c>
      <c r="X18" s="11">
        <f t="shared" si="31"/>
        <v>0</v>
      </c>
      <c r="Y18" s="11">
        <f t="shared" si="32"/>
        <v>0</v>
      </c>
      <c r="Z18" s="11">
        <f t="shared" si="33"/>
        <v>0</v>
      </c>
      <c r="AA18" s="11">
        <f t="shared" si="34"/>
        <v>0</v>
      </c>
      <c r="AB18" s="4" t="str">
        <f t="shared" si="0"/>
        <v/>
      </c>
      <c r="AC18" s="4" t="str">
        <f t="shared" si="1"/>
        <v/>
      </c>
      <c r="AD18" s="22" t="s">
        <v>314</v>
      </c>
      <c r="AE18">
        <v>3</v>
      </c>
      <c r="AF18" s="6">
        <v>200</v>
      </c>
      <c r="AG18" s="4">
        <f t="shared" si="2"/>
        <v>0</v>
      </c>
      <c r="AH18" s="4">
        <f t="shared" si="35"/>
        <v>0</v>
      </c>
      <c r="AI18" s="4" t="str">
        <f t="shared" si="36"/>
        <v/>
      </c>
      <c r="AJ18" s="4" t="str">
        <f t="shared" si="3"/>
        <v/>
      </c>
      <c r="AK18" s="162" t="str">
        <f t="shared" si="4"/>
        <v/>
      </c>
      <c r="AL18" s="11">
        <f t="shared" si="37"/>
        <v>0</v>
      </c>
      <c r="AM18" s="11">
        <f t="shared" si="38"/>
        <v>0</v>
      </c>
      <c r="AN18" s="4" t="str">
        <f t="shared" si="39"/>
        <v/>
      </c>
      <c r="AO18" s="4">
        <v>0</v>
      </c>
      <c r="AP18" s="4" t="str">
        <f t="shared" si="5"/>
        <v xml:space="preserve"> </v>
      </c>
      <c r="AQ18" s="4" t="str">
        <f t="shared" si="6"/>
        <v xml:space="preserve">  </v>
      </c>
      <c r="AR18" s="4" t="str">
        <f t="shared" si="7"/>
        <v/>
      </c>
      <c r="AS18" s="4" t="str">
        <f t="shared" si="8"/>
        <v/>
      </c>
      <c r="AT18" s="4" t="str">
        <f t="shared" si="9"/>
        <v/>
      </c>
      <c r="AU18" s="4" t="str">
        <f t="shared" si="10"/>
        <v/>
      </c>
      <c r="AV18" s="4" t="str">
        <f t="shared" si="40"/>
        <v/>
      </c>
      <c r="AW18" s="4" t="str">
        <f t="shared" si="41"/>
        <v/>
      </c>
      <c r="AX18" s="4" t="str">
        <f t="shared" si="11"/>
        <v/>
      </c>
      <c r="AY18" s="4" t="str">
        <f t="shared" si="12"/>
        <v/>
      </c>
      <c r="AZ18" s="4" t="str">
        <f t="shared" si="13"/>
        <v/>
      </c>
      <c r="BA18" s="4" t="str">
        <f t="shared" si="42"/>
        <v/>
      </c>
      <c r="BB18" s="4" t="str">
        <f t="shared" si="43"/>
        <v/>
      </c>
      <c r="BC18" s="4" t="e">
        <f>IF(#REF!="100歳",1,0)</f>
        <v>#REF!</v>
      </c>
      <c r="BD18" s="4" t="str">
        <f t="shared" si="14"/>
        <v>999:99.99</v>
      </c>
      <c r="BE18" s="4" t="str">
        <f t="shared" si="15"/>
        <v>999:99.99</v>
      </c>
      <c r="BF18" s="4" t="str">
        <f t="shared" si="16"/>
        <v>999:99.99</v>
      </c>
      <c r="BG18" s="4" t="str">
        <f t="shared" si="44"/>
        <v>999:99.99</v>
      </c>
      <c r="BH18" s="4" t="str">
        <f t="shared" si="45"/>
        <v>999:99.99</v>
      </c>
      <c r="BI18" s="4">
        <f t="shared" si="46"/>
        <v>0</v>
      </c>
      <c r="BJ18" s="4">
        <f t="shared" si="47"/>
        <v>0</v>
      </c>
      <c r="BK18" s="4">
        <f t="shared" si="48"/>
        <v>0</v>
      </c>
      <c r="BL18" s="4">
        <f t="shared" si="49"/>
        <v>0</v>
      </c>
      <c r="BM18" s="4">
        <f t="shared" si="50"/>
        <v>0</v>
      </c>
      <c r="BN18" s="4" t="str">
        <f t="shared" si="17"/>
        <v>19000100</v>
      </c>
      <c r="BO18" s="4" t="str">
        <f t="shared" si="51"/>
        <v/>
      </c>
      <c r="BP18" s="4">
        <v>13</v>
      </c>
      <c r="BQ18" s="4" t="s">
        <v>198</v>
      </c>
      <c r="BR18" s="4" t="s">
        <v>280</v>
      </c>
      <c r="BS18" s="4">
        <v>8</v>
      </c>
      <c r="BT18" s="4" t="str">
        <f t="shared" si="18"/>
        <v/>
      </c>
      <c r="BU18" s="4">
        <f t="shared" si="19"/>
        <v>0</v>
      </c>
      <c r="BV18" s="4">
        <f t="shared" si="20"/>
        <v>0</v>
      </c>
      <c r="BW18" s="4">
        <f t="shared" si="21"/>
        <v>0</v>
      </c>
      <c r="BX18" s="4">
        <f t="shared" si="22"/>
        <v>0</v>
      </c>
      <c r="BY18" s="4">
        <f t="shared" si="23"/>
        <v>0</v>
      </c>
      <c r="BZ18" s="4">
        <f t="shared" si="24"/>
        <v>0</v>
      </c>
      <c r="CA18" s="4">
        <f t="shared" si="25"/>
        <v>0</v>
      </c>
      <c r="CC18" s="4">
        <v>13</v>
      </c>
      <c r="CD18" s="4" t="s">
        <v>303</v>
      </c>
      <c r="CE18" s="4">
        <v>4</v>
      </c>
      <c r="CG18" s="4" t="str">
        <f t="shared" si="52"/>
        <v/>
      </c>
      <c r="CH18" s="4" t="str">
        <f t="shared" si="53"/>
        <v/>
      </c>
      <c r="CJ18" s="4" t="s">
        <v>200</v>
      </c>
      <c r="CK18" s="4">
        <v>3</v>
      </c>
      <c r="CL18" s="4">
        <v>1</v>
      </c>
    </row>
    <row r="19" spans="1:90" ht="16.5" customHeight="1" x14ac:dyDescent="0.2">
      <c r="A19" s="7" t="str">
        <f t="shared" si="26"/>
        <v/>
      </c>
      <c r="B19" s="77"/>
      <c r="C19" s="78"/>
      <c r="D19" s="78"/>
      <c r="E19" s="78"/>
      <c r="F19" s="78"/>
      <c r="G19" s="7" t="str">
        <f t="shared" si="27"/>
        <v/>
      </c>
      <c r="H19" s="160" t="str">
        <f t="shared" si="28"/>
        <v/>
      </c>
      <c r="I19" s="160" t="str">
        <f>IF(BO19&gt;17,"",IF(ISERROR(VLOOKUP(BO19,BP$6:$BQ$23,2,0)),"",VLOOKUP(BO19,BP$6:$BQ$23,2,0)))</f>
        <v/>
      </c>
      <c r="J19" s="121"/>
      <c r="K19" s="109"/>
      <c r="L19" s="150"/>
      <c r="M19" s="121"/>
      <c r="N19" s="136"/>
      <c r="O19" s="152"/>
      <c r="P19" s="121"/>
      <c r="Q19" s="109"/>
      <c r="R19" s="138"/>
      <c r="S19" s="109"/>
      <c r="T19" s="138"/>
      <c r="U19" s="109"/>
      <c r="V19" s="167">
        <f t="shared" si="29"/>
        <v>0</v>
      </c>
      <c r="W19" s="11">
        <f t="shared" si="30"/>
        <v>0</v>
      </c>
      <c r="X19" s="11">
        <f t="shared" si="31"/>
        <v>0</v>
      </c>
      <c r="Y19" s="11">
        <f t="shared" si="32"/>
        <v>0</v>
      </c>
      <c r="Z19" s="11">
        <f t="shared" si="33"/>
        <v>0</v>
      </c>
      <c r="AA19" s="11">
        <f t="shared" si="34"/>
        <v>0</v>
      </c>
      <c r="AB19" s="4" t="str">
        <f t="shared" si="0"/>
        <v/>
      </c>
      <c r="AC19" s="4" t="str">
        <f t="shared" si="1"/>
        <v/>
      </c>
      <c r="AD19" s="22" t="s">
        <v>382</v>
      </c>
      <c r="AE19">
        <v>4</v>
      </c>
      <c r="AF19" s="6">
        <v>25</v>
      </c>
      <c r="AG19" s="4">
        <f t="shared" si="2"/>
        <v>0</v>
      </c>
      <c r="AH19" s="4">
        <f t="shared" si="35"/>
        <v>0</v>
      </c>
      <c r="AI19" s="4" t="str">
        <f t="shared" si="36"/>
        <v/>
      </c>
      <c r="AJ19" s="4" t="str">
        <f t="shared" si="3"/>
        <v/>
      </c>
      <c r="AK19" s="162" t="str">
        <f t="shared" si="4"/>
        <v/>
      </c>
      <c r="AL19" s="11">
        <f t="shared" si="37"/>
        <v>0</v>
      </c>
      <c r="AM19" s="11">
        <f t="shared" si="38"/>
        <v>0</v>
      </c>
      <c r="AN19" s="4" t="str">
        <f t="shared" si="39"/>
        <v/>
      </c>
      <c r="AO19" s="4">
        <v>0</v>
      </c>
      <c r="AP19" s="4" t="str">
        <f t="shared" si="5"/>
        <v xml:space="preserve"> </v>
      </c>
      <c r="AQ19" s="4" t="str">
        <f t="shared" si="6"/>
        <v xml:space="preserve">  </v>
      </c>
      <c r="AR19" s="4" t="str">
        <f t="shared" si="7"/>
        <v/>
      </c>
      <c r="AS19" s="4" t="str">
        <f t="shared" si="8"/>
        <v/>
      </c>
      <c r="AT19" s="4" t="str">
        <f t="shared" si="9"/>
        <v/>
      </c>
      <c r="AU19" s="4" t="str">
        <f t="shared" si="10"/>
        <v/>
      </c>
      <c r="AV19" s="4" t="str">
        <f t="shared" si="40"/>
        <v/>
      </c>
      <c r="AW19" s="4" t="str">
        <f t="shared" si="41"/>
        <v/>
      </c>
      <c r="AX19" s="4" t="str">
        <f t="shared" si="11"/>
        <v/>
      </c>
      <c r="AY19" s="4" t="str">
        <f t="shared" si="12"/>
        <v/>
      </c>
      <c r="AZ19" s="4" t="str">
        <f t="shared" si="13"/>
        <v/>
      </c>
      <c r="BA19" s="4" t="str">
        <f t="shared" si="42"/>
        <v/>
      </c>
      <c r="BB19" s="4" t="str">
        <f t="shared" si="43"/>
        <v/>
      </c>
      <c r="BC19" s="4" t="e">
        <f>IF(#REF!="100歳",1,0)</f>
        <v>#REF!</v>
      </c>
      <c r="BD19" s="4" t="str">
        <f t="shared" si="14"/>
        <v>999:99.99</v>
      </c>
      <c r="BE19" s="4" t="str">
        <f t="shared" si="15"/>
        <v>999:99.99</v>
      </c>
      <c r="BF19" s="4" t="str">
        <f t="shared" si="16"/>
        <v>999:99.99</v>
      </c>
      <c r="BG19" s="4" t="str">
        <f t="shared" si="44"/>
        <v>999:99.99</v>
      </c>
      <c r="BH19" s="4" t="str">
        <f t="shared" si="45"/>
        <v>999:99.99</v>
      </c>
      <c r="BI19" s="4">
        <f t="shared" si="46"/>
        <v>0</v>
      </c>
      <c r="BJ19" s="4">
        <f t="shared" si="47"/>
        <v>0</v>
      </c>
      <c r="BK19" s="4">
        <f t="shared" si="48"/>
        <v>0</v>
      </c>
      <c r="BL19" s="4">
        <f t="shared" si="49"/>
        <v>0</v>
      </c>
      <c r="BM19" s="4">
        <f t="shared" si="50"/>
        <v>0</v>
      </c>
      <c r="BN19" s="4" t="str">
        <f t="shared" si="17"/>
        <v>19000100</v>
      </c>
      <c r="BO19" s="4" t="str">
        <f t="shared" si="51"/>
        <v/>
      </c>
      <c r="BP19" s="4">
        <v>14</v>
      </c>
      <c r="BQ19" s="4" t="s">
        <v>199</v>
      </c>
      <c r="BR19" s="4" t="s">
        <v>280</v>
      </c>
      <c r="BS19" s="4">
        <v>8</v>
      </c>
      <c r="BT19" s="4" t="str">
        <f t="shared" si="18"/>
        <v/>
      </c>
      <c r="BU19" s="4">
        <f t="shared" si="19"/>
        <v>0</v>
      </c>
      <c r="BV19" s="4">
        <f t="shared" si="20"/>
        <v>0</v>
      </c>
      <c r="BW19" s="4">
        <f t="shared" si="21"/>
        <v>0</v>
      </c>
      <c r="BX19" s="4">
        <f t="shared" si="22"/>
        <v>0</v>
      </c>
      <c r="BY19" s="4">
        <f t="shared" si="23"/>
        <v>0</v>
      </c>
      <c r="BZ19" s="4">
        <f t="shared" si="24"/>
        <v>0</v>
      </c>
      <c r="CA19" s="4">
        <f t="shared" si="25"/>
        <v>0</v>
      </c>
      <c r="CC19" s="4">
        <v>14</v>
      </c>
      <c r="CD19" s="4" t="s">
        <v>304</v>
      </c>
      <c r="CE19" s="4">
        <v>4</v>
      </c>
      <c r="CG19" s="4" t="str">
        <f t="shared" si="52"/>
        <v/>
      </c>
      <c r="CH19" s="4" t="str">
        <f t="shared" si="53"/>
        <v/>
      </c>
      <c r="CJ19" s="4" t="s">
        <v>201</v>
      </c>
      <c r="CK19" s="4">
        <v>3</v>
      </c>
      <c r="CL19" s="4">
        <v>2</v>
      </c>
    </row>
    <row r="20" spans="1:90" ht="16.5" customHeight="1" x14ac:dyDescent="0.2">
      <c r="A20" s="7" t="str">
        <f t="shared" si="26"/>
        <v/>
      </c>
      <c r="B20" s="77"/>
      <c r="C20" s="78"/>
      <c r="D20" s="78"/>
      <c r="E20" s="78"/>
      <c r="F20" s="78"/>
      <c r="G20" s="7" t="str">
        <f t="shared" si="27"/>
        <v/>
      </c>
      <c r="H20" s="160" t="str">
        <f t="shared" si="28"/>
        <v/>
      </c>
      <c r="I20" s="160" t="str">
        <f>IF(BO20&gt;17,"",IF(ISERROR(VLOOKUP(BO20,BP$6:$BQ$23,2,0)),"",VLOOKUP(BO20,BP$6:$BQ$23,2,0)))</f>
        <v/>
      </c>
      <c r="J20" s="121"/>
      <c r="K20" s="109"/>
      <c r="L20" s="150"/>
      <c r="M20" s="121"/>
      <c r="N20" s="136"/>
      <c r="O20" s="152"/>
      <c r="P20" s="121"/>
      <c r="Q20" s="109"/>
      <c r="R20" s="138"/>
      <c r="S20" s="109"/>
      <c r="T20" s="138"/>
      <c r="U20" s="109"/>
      <c r="V20" s="167">
        <f t="shared" si="29"/>
        <v>0</v>
      </c>
      <c r="W20" s="11">
        <f t="shared" si="30"/>
        <v>0</v>
      </c>
      <c r="X20" s="11">
        <f t="shared" si="31"/>
        <v>0</v>
      </c>
      <c r="Y20" s="11">
        <f t="shared" si="32"/>
        <v>0</v>
      </c>
      <c r="Z20" s="11">
        <f t="shared" si="33"/>
        <v>0</v>
      </c>
      <c r="AA20" s="11">
        <f t="shared" si="34"/>
        <v>0</v>
      </c>
      <c r="AB20" s="4" t="str">
        <f t="shared" si="0"/>
        <v/>
      </c>
      <c r="AC20" s="4" t="str">
        <f t="shared" si="1"/>
        <v/>
      </c>
      <c r="AD20" s="22" t="s">
        <v>315</v>
      </c>
      <c r="AE20">
        <v>4</v>
      </c>
      <c r="AF20" s="6">
        <v>50</v>
      </c>
      <c r="AG20" s="4">
        <f t="shared" si="2"/>
        <v>0</v>
      </c>
      <c r="AH20" s="4">
        <f t="shared" si="35"/>
        <v>0</v>
      </c>
      <c r="AI20" s="4" t="str">
        <f t="shared" si="36"/>
        <v/>
      </c>
      <c r="AJ20" s="4" t="str">
        <f t="shared" si="3"/>
        <v/>
      </c>
      <c r="AK20" s="162" t="str">
        <f t="shared" si="4"/>
        <v/>
      </c>
      <c r="AL20" s="11">
        <f t="shared" si="37"/>
        <v>0</v>
      </c>
      <c r="AM20" s="11">
        <f t="shared" si="38"/>
        <v>0</v>
      </c>
      <c r="AN20" s="4" t="str">
        <f t="shared" si="39"/>
        <v/>
      </c>
      <c r="AO20" s="4">
        <v>0</v>
      </c>
      <c r="AP20" s="4" t="str">
        <f t="shared" si="5"/>
        <v xml:space="preserve"> </v>
      </c>
      <c r="AQ20" s="4" t="str">
        <f t="shared" si="6"/>
        <v xml:space="preserve">  </v>
      </c>
      <c r="AR20" s="4" t="str">
        <f t="shared" si="7"/>
        <v/>
      </c>
      <c r="AS20" s="4" t="str">
        <f t="shared" si="8"/>
        <v/>
      </c>
      <c r="AT20" s="4" t="str">
        <f t="shared" si="9"/>
        <v/>
      </c>
      <c r="AU20" s="4" t="str">
        <f t="shared" si="10"/>
        <v/>
      </c>
      <c r="AV20" s="4" t="str">
        <f t="shared" si="40"/>
        <v/>
      </c>
      <c r="AW20" s="4" t="str">
        <f t="shared" si="41"/>
        <v/>
      </c>
      <c r="AX20" s="4" t="str">
        <f t="shared" si="11"/>
        <v/>
      </c>
      <c r="AY20" s="4" t="str">
        <f t="shared" si="12"/>
        <v/>
      </c>
      <c r="AZ20" s="4" t="str">
        <f t="shared" si="13"/>
        <v/>
      </c>
      <c r="BA20" s="4" t="str">
        <f t="shared" si="42"/>
        <v/>
      </c>
      <c r="BB20" s="4" t="str">
        <f t="shared" si="43"/>
        <v/>
      </c>
      <c r="BC20" s="4" t="e">
        <f>IF(#REF!="100歳",1,0)</f>
        <v>#REF!</v>
      </c>
      <c r="BD20" s="4" t="str">
        <f t="shared" si="14"/>
        <v>999:99.99</v>
      </c>
      <c r="BE20" s="4" t="str">
        <f t="shared" si="15"/>
        <v>999:99.99</v>
      </c>
      <c r="BF20" s="4" t="str">
        <f t="shared" si="16"/>
        <v>999:99.99</v>
      </c>
      <c r="BG20" s="4" t="str">
        <f t="shared" si="44"/>
        <v>999:99.99</v>
      </c>
      <c r="BH20" s="4" t="str">
        <f t="shared" si="45"/>
        <v>999:99.99</v>
      </c>
      <c r="BI20" s="4">
        <f t="shared" si="46"/>
        <v>0</v>
      </c>
      <c r="BJ20" s="4">
        <f t="shared" si="47"/>
        <v>0</v>
      </c>
      <c r="BK20" s="4">
        <f t="shared" si="48"/>
        <v>0</v>
      </c>
      <c r="BL20" s="4">
        <f t="shared" si="49"/>
        <v>0</v>
      </c>
      <c r="BM20" s="4">
        <f t="shared" si="50"/>
        <v>0</v>
      </c>
      <c r="BN20" s="4" t="str">
        <f t="shared" si="17"/>
        <v>19000100</v>
      </c>
      <c r="BO20" s="4" t="str">
        <f t="shared" si="51"/>
        <v/>
      </c>
      <c r="BP20" s="4">
        <v>15</v>
      </c>
      <c r="BQ20" s="4" t="s">
        <v>200</v>
      </c>
      <c r="BR20" s="4" t="s">
        <v>281</v>
      </c>
      <c r="BS20" s="4">
        <v>9</v>
      </c>
      <c r="BT20" s="4" t="str">
        <f t="shared" si="18"/>
        <v/>
      </c>
      <c r="BU20" s="4">
        <f t="shared" si="19"/>
        <v>0</v>
      </c>
      <c r="BV20" s="4">
        <f t="shared" si="20"/>
        <v>0</v>
      </c>
      <c r="BW20" s="4">
        <f t="shared" si="21"/>
        <v>0</v>
      </c>
      <c r="BX20" s="4">
        <f t="shared" si="22"/>
        <v>0</v>
      </c>
      <c r="BY20" s="4">
        <f t="shared" si="23"/>
        <v>0</v>
      </c>
      <c r="BZ20" s="4">
        <f t="shared" si="24"/>
        <v>0</v>
      </c>
      <c r="CA20" s="4">
        <f t="shared" si="25"/>
        <v>0</v>
      </c>
      <c r="CC20" s="4">
        <v>15</v>
      </c>
      <c r="CD20" s="4" t="s">
        <v>305</v>
      </c>
      <c r="CE20" s="4">
        <v>5</v>
      </c>
      <c r="CG20" s="4" t="str">
        <f t="shared" ref="CG20:CG45" si="54">IF(B20="","",IF(ISERROR(VLOOKUP($AK20,$CJ$6:$CL$20,2,0)),"",VLOOKUP($AK20,$CJ$6:$CL$20,2,0)))</f>
        <v/>
      </c>
      <c r="CH20" s="4" t="str">
        <f t="shared" ref="CH20:CH45" si="55">IF(B20="","",IF(ISERROR(VLOOKUP($AK20,$CJ$6:$CL$20,3,0)),"",VLOOKUP($AK20,$CJ$6:$CL$20,3,0)))</f>
        <v/>
      </c>
      <c r="CJ20" s="4" t="s">
        <v>202</v>
      </c>
      <c r="CK20" s="4">
        <v>3</v>
      </c>
      <c r="CL20" s="4">
        <v>3</v>
      </c>
    </row>
    <row r="21" spans="1:90" ht="16.5" customHeight="1" x14ac:dyDescent="0.2">
      <c r="A21" s="7" t="str">
        <f t="shared" si="26"/>
        <v/>
      </c>
      <c r="B21" s="77"/>
      <c r="C21" s="78"/>
      <c r="D21" s="78"/>
      <c r="E21" s="78"/>
      <c r="F21" s="78"/>
      <c r="G21" s="7" t="str">
        <f t="shared" si="27"/>
        <v/>
      </c>
      <c r="H21" s="160" t="str">
        <f t="shared" si="28"/>
        <v/>
      </c>
      <c r="I21" s="160" t="str">
        <f>IF(BO21&gt;17,"",IF(ISERROR(VLOOKUP(BO21,BP$6:$BQ$23,2,0)),"",VLOOKUP(BO21,BP$6:$BQ$23,2,0)))</f>
        <v/>
      </c>
      <c r="J21" s="121"/>
      <c r="K21" s="109"/>
      <c r="L21" s="150"/>
      <c r="M21" s="121"/>
      <c r="N21" s="136"/>
      <c r="O21" s="152"/>
      <c r="P21" s="121"/>
      <c r="Q21" s="109"/>
      <c r="R21" s="138"/>
      <c r="S21" s="109"/>
      <c r="T21" s="138"/>
      <c r="U21" s="109"/>
      <c r="V21" s="167">
        <f t="shared" si="29"/>
        <v>0</v>
      </c>
      <c r="W21" s="11">
        <f t="shared" si="30"/>
        <v>0</v>
      </c>
      <c r="X21" s="11">
        <f t="shared" si="31"/>
        <v>0</v>
      </c>
      <c r="Y21" s="11">
        <f t="shared" si="32"/>
        <v>0</v>
      </c>
      <c r="Z21" s="11">
        <f t="shared" si="33"/>
        <v>0</v>
      </c>
      <c r="AA21" s="11">
        <f t="shared" si="34"/>
        <v>0</v>
      </c>
      <c r="AB21" s="4" t="str">
        <f t="shared" si="0"/>
        <v/>
      </c>
      <c r="AC21" s="4" t="str">
        <f t="shared" si="1"/>
        <v/>
      </c>
      <c r="AD21" s="22" t="s">
        <v>316</v>
      </c>
      <c r="AE21">
        <v>4</v>
      </c>
      <c r="AF21" s="6">
        <v>100</v>
      </c>
      <c r="AG21" s="4">
        <f t="shared" si="2"/>
        <v>0</v>
      </c>
      <c r="AH21" s="4">
        <f t="shared" si="35"/>
        <v>0</v>
      </c>
      <c r="AI21" s="4" t="str">
        <f t="shared" si="36"/>
        <v/>
      </c>
      <c r="AJ21" s="4" t="str">
        <f t="shared" si="3"/>
        <v/>
      </c>
      <c r="AK21" s="162" t="str">
        <f t="shared" si="4"/>
        <v/>
      </c>
      <c r="AL21" s="11">
        <f t="shared" si="37"/>
        <v>0</v>
      </c>
      <c r="AM21" s="11">
        <f t="shared" si="38"/>
        <v>0</v>
      </c>
      <c r="AN21" s="4" t="str">
        <f t="shared" si="39"/>
        <v/>
      </c>
      <c r="AO21" s="4">
        <v>0</v>
      </c>
      <c r="AP21" s="4" t="str">
        <f t="shared" si="5"/>
        <v xml:space="preserve"> </v>
      </c>
      <c r="AQ21" s="4" t="str">
        <f t="shared" si="6"/>
        <v xml:space="preserve">  </v>
      </c>
      <c r="AR21" s="4" t="str">
        <f t="shared" si="7"/>
        <v/>
      </c>
      <c r="AS21" s="4" t="str">
        <f t="shared" si="8"/>
        <v/>
      </c>
      <c r="AT21" s="4" t="str">
        <f t="shared" si="9"/>
        <v/>
      </c>
      <c r="AU21" s="4" t="str">
        <f t="shared" si="10"/>
        <v/>
      </c>
      <c r="AV21" s="4" t="str">
        <f t="shared" si="40"/>
        <v/>
      </c>
      <c r="AW21" s="4" t="str">
        <f t="shared" si="41"/>
        <v/>
      </c>
      <c r="AX21" s="4" t="str">
        <f t="shared" si="11"/>
        <v/>
      </c>
      <c r="AY21" s="4" t="str">
        <f t="shared" si="12"/>
        <v/>
      </c>
      <c r="AZ21" s="4" t="str">
        <f t="shared" si="13"/>
        <v/>
      </c>
      <c r="BA21" s="4" t="str">
        <f t="shared" si="42"/>
        <v/>
      </c>
      <c r="BB21" s="4" t="str">
        <f t="shared" si="43"/>
        <v/>
      </c>
      <c r="BC21" s="4" t="e">
        <f>IF(#REF!="100歳",1,0)</f>
        <v>#REF!</v>
      </c>
      <c r="BD21" s="4" t="str">
        <f t="shared" si="14"/>
        <v>999:99.99</v>
      </c>
      <c r="BE21" s="4" t="str">
        <f t="shared" si="15"/>
        <v>999:99.99</v>
      </c>
      <c r="BF21" s="4" t="str">
        <f t="shared" si="16"/>
        <v>999:99.99</v>
      </c>
      <c r="BG21" s="4" t="str">
        <f t="shared" si="44"/>
        <v>999:99.99</v>
      </c>
      <c r="BH21" s="4" t="str">
        <f t="shared" si="45"/>
        <v>999:99.99</v>
      </c>
      <c r="BI21" s="4">
        <f t="shared" si="46"/>
        <v>0</v>
      </c>
      <c r="BJ21" s="4">
        <f t="shared" si="47"/>
        <v>0</v>
      </c>
      <c r="BK21" s="4">
        <f t="shared" si="48"/>
        <v>0</v>
      </c>
      <c r="BL21" s="4">
        <f t="shared" si="49"/>
        <v>0</v>
      </c>
      <c r="BM21" s="4">
        <f t="shared" si="50"/>
        <v>0</v>
      </c>
      <c r="BN21" s="4" t="str">
        <f t="shared" si="17"/>
        <v>19000100</v>
      </c>
      <c r="BO21" s="4" t="str">
        <f t="shared" si="51"/>
        <v/>
      </c>
      <c r="BP21" s="4">
        <v>16</v>
      </c>
      <c r="BQ21" s="4" t="s">
        <v>201</v>
      </c>
      <c r="BR21" s="4" t="s">
        <v>282</v>
      </c>
      <c r="BS21" s="4">
        <v>9</v>
      </c>
      <c r="BT21" s="4" t="str">
        <f t="shared" si="18"/>
        <v/>
      </c>
      <c r="BU21" s="4">
        <f t="shared" si="19"/>
        <v>0</v>
      </c>
      <c r="BV21" s="4">
        <f t="shared" si="20"/>
        <v>0</v>
      </c>
      <c r="BW21" s="4">
        <f t="shared" si="21"/>
        <v>0</v>
      </c>
      <c r="BX21" s="4">
        <f t="shared" si="22"/>
        <v>0</v>
      </c>
      <c r="BY21" s="4">
        <f t="shared" si="23"/>
        <v>0</v>
      </c>
      <c r="BZ21" s="4">
        <f t="shared" si="24"/>
        <v>0</v>
      </c>
      <c r="CA21" s="4">
        <f t="shared" si="25"/>
        <v>0</v>
      </c>
      <c r="CC21" s="4">
        <v>16</v>
      </c>
      <c r="CD21" s="4" t="s">
        <v>306</v>
      </c>
      <c r="CE21" s="4">
        <v>5</v>
      </c>
      <c r="CG21" s="4" t="str">
        <f t="shared" si="54"/>
        <v/>
      </c>
      <c r="CH21" s="4" t="str">
        <f t="shared" si="55"/>
        <v/>
      </c>
      <c r="CJ21" s="4" t="s">
        <v>203</v>
      </c>
      <c r="CK21" s="4">
        <v>4</v>
      </c>
      <c r="CL21" s="4">
        <v>1</v>
      </c>
    </row>
    <row r="22" spans="1:90" ht="16.5" customHeight="1" x14ac:dyDescent="0.2">
      <c r="A22" s="7" t="str">
        <f t="shared" si="26"/>
        <v/>
      </c>
      <c r="B22" s="77"/>
      <c r="C22" s="78"/>
      <c r="D22" s="78"/>
      <c r="E22" s="78"/>
      <c r="F22" s="78"/>
      <c r="G22" s="7" t="str">
        <f t="shared" si="27"/>
        <v/>
      </c>
      <c r="H22" s="160" t="str">
        <f t="shared" si="28"/>
        <v/>
      </c>
      <c r="I22" s="160" t="str">
        <f>IF(BO22&gt;17,"",IF(ISERROR(VLOOKUP(BO22,BP$6:$BQ$23,2,0)),"",VLOOKUP(BO22,BP$6:$BQ$23,2,0)))</f>
        <v/>
      </c>
      <c r="J22" s="121"/>
      <c r="K22" s="109"/>
      <c r="L22" s="150"/>
      <c r="M22" s="121"/>
      <c r="N22" s="136"/>
      <c r="O22" s="152"/>
      <c r="P22" s="121"/>
      <c r="Q22" s="109"/>
      <c r="R22" s="138"/>
      <c r="S22" s="109"/>
      <c r="T22" s="138"/>
      <c r="U22" s="109"/>
      <c r="V22" s="167">
        <f t="shared" si="29"/>
        <v>0</v>
      </c>
      <c r="W22" s="11">
        <f t="shared" si="30"/>
        <v>0</v>
      </c>
      <c r="X22" s="11">
        <f t="shared" si="31"/>
        <v>0</v>
      </c>
      <c r="Y22" s="11">
        <f t="shared" si="32"/>
        <v>0</v>
      </c>
      <c r="Z22" s="11">
        <f t="shared" si="33"/>
        <v>0</v>
      </c>
      <c r="AA22" s="11">
        <f t="shared" si="34"/>
        <v>0</v>
      </c>
      <c r="AB22" s="4" t="str">
        <f t="shared" si="0"/>
        <v/>
      </c>
      <c r="AC22" s="4" t="str">
        <f t="shared" si="1"/>
        <v/>
      </c>
      <c r="AD22" s="22" t="s">
        <v>317</v>
      </c>
      <c r="AE22">
        <v>4</v>
      </c>
      <c r="AF22" s="6">
        <v>200</v>
      </c>
      <c r="AG22" s="4">
        <f t="shared" si="2"/>
        <v>0</v>
      </c>
      <c r="AH22" s="4">
        <f t="shared" si="35"/>
        <v>0</v>
      </c>
      <c r="AI22" s="4" t="str">
        <f t="shared" si="36"/>
        <v/>
      </c>
      <c r="AJ22" s="4" t="str">
        <f t="shared" si="3"/>
        <v/>
      </c>
      <c r="AK22" s="162" t="str">
        <f t="shared" si="4"/>
        <v/>
      </c>
      <c r="AL22" s="11">
        <f t="shared" si="37"/>
        <v>0</v>
      </c>
      <c r="AM22" s="11">
        <f t="shared" si="38"/>
        <v>0</v>
      </c>
      <c r="AN22" s="4" t="str">
        <f t="shared" si="39"/>
        <v/>
      </c>
      <c r="AO22" s="4">
        <v>0</v>
      </c>
      <c r="AP22" s="4" t="str">
        <f t="shared" si="5"/>
        <v xml:space="preserve"> </v>
      </c>
      <c r="AQ22" s="4" t="str">
        <f t="shared" si="6"/>
        <v xml:space="preserve">  </v>
      </c>
      <c r="AR22" s="4" t="str">
        <f t="shared" si="7"/>
        <v/>
      </c>
      <c r="AS22" s="4" t="str">
        <f t="shared" si="8"/>
        <v/>
      </c>
      <c r="AT22" s="4" t="str">
        <f t="shared" si="9"/>
        <v/>
      </c>
      <c r="AU22" s="4" t="str">
        <f t="shared" si="10"/>
        <v/>
      </c>
      <c r="AV22" s="4" t="str">
        <f t="shared" si="40"/>
        <v/>
      </c>
      <c r="AW22" s="4" t="str">
        <f t="shared" si="41"/>
        <v/>
      </c>
      <c r="AX22" s="4" t="str">
        <f t="shared" si="11"/>
        <v/>
      </c>
      <c r="AY22" s="4" t="str">
        <f t="shared" si="12"/>
        <v/>
      </c>
      <c r="AZ22" s="4" t="str">
        <f t="shared" si="13"/>
        <v/>
      </c>
      <c r="BA22" s="4" t="str">
        <f t="shared" si="42"/>
        <v/>
      </c>
      <c r="BB22" s="4" t="str">
        <f t="shared" si="43"/>
        <v/>
      </c>
      <c r="BC22" s="4" t="e">
        <f>IF(#REF!="100歳",1,0)</f>
        <v>#REF!</v>
      </c>
      <c r="BD22" s="4" t="str">
        <f t="shared" si="14"/>
        <v>999:99.99</v>
      </c>
      <c r="BE22" s="4" t="str">
        <f t="shared" si="15"/>
        <v>999:99.99</v>
      </c>
      <c r="BF22" s="4" t="str">
        <f t="shared" si="16"/>
        <v>999:99.99</v>
      </c>
      <c r="BG22" s="4" t="str">
        <f t="shared" si="44"/>
        <v>999:99.99</v>
      </c>
      <c r="BH22" s="4" t="str">
        <f t="shared" si="45"/>
        <v>999:99.99</v>
      </c>
      <c r="BI22" s="4">
        <f t="shared" si="46"/>
        <v>0</v>
      </c>
      <c r="BJ22" s="4">
        <f t="shared" si="47"/>
        <v>0</v>
      </c>
      <c r="BK22" s="4">
        <f t="shared" si="48"/>
        <v>0</v>
      </c>
      <c r="BL22" s="4">
        <f t="shared" si="49"/>
        <v>0</v>
      </c>
      <c r="BM22" s="4">
        <f t="shared" si="50"/>
        <v>0</v>
      </c>
      <c r="BN22" s="4" t="str">
        <f t="shared" si="17"/>
        <v>19000100</v>
      </c>
      <c r="BO22" s="4" t="str">
        <f t="shared" si="51"/>
        <v/>
      </c>
      <c r="BP22" s="4">
        <v>17</v>
      </c>
      <c r="BQ22" s="4" t="s">
        <v>202</v>
      </c>
      <c r="BR22" s="4" t="s">
        <v>282</v>
      </c>
      <c r="BS22" s="4">
        <v>9</v>
      </c>
      <c r="BT22" s="4" t="str">
        <f t="shared" si="18"/>
        <v/>
      </c>
      <c r="BU22" s="4">
        <f t="shared" si="19"/>
        <v>0</v>
      </c>
      <c r="BV22" s="4">
        <f t="shared" si="20"/>
        <v>0</v>
      </c>
      <c r="BW22" s="4">
        <f t="shared" si="21"/>
        <v>0</v>
      </c>
      <c r="BX22" s="4">
        <f t="shared" si="22"/>
        <v>0</v>
      </c>
      <c r="BY22" s="4">
        <f t="shared" si="23"/>
        <v>0</v>
      </c>
      <c r="BZ22" s="4">
        <f t="shared" si="24"/>
        <v>0</v>
      </c>
      <c r="CA22" s="4">
        <f t="shared" si="25"/>
        <v>0</v>
      </c>
      <c r="CC22" s="4">
        <v>17</v>
      </c>
      <c r="CD22" s="4" t="s">
        <v>276</v>
      </c>
      <c r="CE22" s="4">
        <v>5</v>
      </c>
      <c r="CG22" s="4" t="str">
        <f t="shared" si="54"/>
        <v/>
      </c>
      <c r="CH22" s="4" t="str">
        <f t="shared" si="55"/>
        <v/>
      </c>
      <c r="CJ22" s="4" t="s">
        <v>365</v>
      </c>
      <c r="CK22" s="4">
        <v>4</v>
      </c>
      <c r="CL22" s="4">
        <v>2</v>
      </c>
    </row>
    <row r="23" spans="1:90" ht="16.5" customHeight="1" x14ac:dyDescent="0.2">
      <c r="A23" s="7" t="str">
        <f t="shared" si="26"/>
        <v/>
      </c>
      <c r="B23" s="77"/>
      <c r="C23" s="78"/>
      <c r="D23" s="78"/>
      <c r="E23" s="78"/>
      <c r="F23" s="78"/>
      <c r="G23" s="7" t="str">
        <f t="shared" si="27"/>
        <v/>
      </c>
      <c r="H23" s="160" t="str">
        <f t="shared" si="28"/>
        <v/>
      </c>
      <c r="I23" s="160" t="str">
        <f>IF(BO23&gt;17,"",IF(ISERROR(VLOOKUP(BO23,BP$6:$BQ$23,2,0)),"",VLOOKUP(BO23,BP$6:$BQ$23,2,0)))</f>
        <v/>
      </c>
      <c r="J23" s="121"/>
      <c r="K23" s="109"/>
      <c r="L23" s="150"/>
      <c r="M23" s="121"/>
      <c r="N23" s="136"/>
      <c r="O23" s="152"/>
      <c r="P23" s="121"/>
      <c r="Q23" s="109"/>
      <c r="R23" s="138"/>
      <c r="S23" s="109"/>
      <c r="T23" s="138"/>
      <c r="U23" s="109"/>
      <c r="V23" s="167">
        <f t="shared" si="29"/>
        <v>0</v>
      </c>
      <c r="W23" s="11">
        <f t="shared" si="30"/>
        <v>0</v>
      </c>
      <c r="X23" s="11">
        <f t="shared" si="31"/>
        <v>0</v>
      </c>
      <c r="Y23" s="11">
        <f t="shared" si="32"/>
        <v>0</v>
      </c>
      <c r="Z23" s="11">
        <f t="shared" si="33"/>
        <v>0</v>
      </c>
      <c r="AA23" s="11">
        <f t="shared" si="34"/>
        <v>0</v>
      </c>
      <c r="AB23" s="4" t="str">
        <f t="shared" si="0"/>
        <v/>
      </c>
      <c r="AC23" s="4" t="str">
        <f t="shared" si="1"/>
        <v/>
      </c>
      <c r="AD23" s="22" t="s">
        <v>383</v>
      </c>
      <c r="AE23">
        <v>5</v>
      </c>
      <c r="AF23">
        <v>100</v>
      </c>
      <c r="AG23" s="4">
        <f t="shared" si="2"/>
        <v>0</v>
      </c>
      <c r="AH23" s="4">
        <f t="shared" si="35"/>
        <v>0</v>
      </c>
      <c r="AI23" s="4" t="str">
        <f t="shared" si="36"/>
        <v/>
      </c>
      <c r="AJ23" s="4" t="str">
        <f t="shared" si="3"/>
        <v/>
      </c>
      <c r="AK23" s="162" t="str">
        <f t="shared" si="4"/>
        <v/>
      </c>
      <c r="AL23" s="11">
        <f t="shared" si="37"/>
        <v>0</v>
      </c>
      <c r="AM23" s="11">
        <f t="shared" si="38"/>
        <v>0</v>
      </c>
      <c r="AN23" s="4" t="str">
        <f t="shared" si="39"/>
        <v/>
      </c>
      <c r="AO23" s="4">
        <v>0</v>
      </c>
      <c r="AP23" s="4" t="str">
        <f t="shared" si="5"/>
        <v xml:space="preserve"> </v>
      </c>
      <c r="AQ23" s="4" t="str">
        <f t="shared" si="6"/>
        <v xml:space="preserve">  </v>
      </c>
      <c r="AR23" s="4" t="str">
        <f t="shared" si="7"/>
        <v/>
      </c>
      <c r="AS23" s="4" t="str">
        <f t="shared" si="8"/>
        <v/>
      </c>
      <c r="AT23" s="4" t="str">
        <f t="shared" si="9"/>
        <v/>
      </c>
      <c r="AU23" s="4" t="str">
        <f t="shared" si="10"/>
        <v/>
      </c>
      <c r="AV23" s="4" t="str">
        <f t="shared" si="40"/>
        <v/>
      </c>
      <c r="AW23" s="4" t="str">
        <f t="shared" si="41"/>
        <v/>
      </c>
      <c r="AX23" s="4" t="str">
        <f t="shared" si="11"/>
        <v/>
      </c>
      <c r="AY23" s="4" t="str">
        <f t="shared" si="12"/>
        <v/>
      </c>
      <c r="AZ23" s="4" t="str">
        <f t="shared" si="13"/>
        <v/>
      </c>
      <c r="BA23" s="4" t="str">
        <f t="shared" si="42"/>
        <v/>
      </c>
      <c r="BB23" s="4" t="str">
        <f t="shared" si="43"/>
        <v/>
      </c>
      <c r="BC23" s="4" t="e">
        <f>IF(#REF!="100歳",1,0)</f>
        <v>#REF!</v>
      </c>
      <c r="BD23" s="4" t="str">
        <f t="shared" si="14"/>
        <v>999:99.99</v>
      </c>
      <c r="BE23" s="4" t="str">
        <f t="shared" si="15"/>
        <v>999:99.99</v>
      </c>
      <c r="BF23" s="4" t="str">
        <f t="shared" si="16"/>
        <v>999:99.99</v>
      </c>
      <c r="BG23" s="4" t="str">
        <f t="shared" si="44"/>
        <v>999:99.99</v>
      </c>
      <c r="BH23" s="4" t="str">
        <f t="shared" si="45"/>
        <v>999:99.99</v>
      </c>
      <c r="BI23" s="4">
        <f t="shared" si="46"/>
        <v>0</v>
      </c>
      <c r="BJ23" s="4">
        <f t="shared" si="47"/>
        <v>0</v>
      </c>
      <c r="BK23" s="4">
        <f t="shared" si="48"/>
        <v>0</v>
      </c>
      <c r="BL23" s="4">
        <f t="shared" si="49"/>
        <v>0</v>
      </c>
      <c r="BM23" s="4">
        <f t="shared" si="50"/>
        <v>0</v>
      </c>
      <c r="BN23" s="4" t="str">
        <f t="shared" si="17"/>
        <v>19000100</v>
      </c>
      <c r="BO23" s="4" t="str">
        <f t="shared" si="51"/>
        <v/>
      </c>
      <c r="BP23" s="4">
        <v>18</v>
      </c>
      <c r="BQ23" s="4" t="s">
        <v>203</v>
      </c>
      <c r="BT23" s="4" t="str">
        <f t="shared" si="18"/>
        <v/>
      </c>
      <c r="BU23" s="4">
        <f t="shared" si="19"/>
        <v>0</v>
      </c>
      <c r="BV23" s="4">
        <f t="shared" si="20"/>
        <v>0</v>
      </c>
      <c r="BW23" s="4">
        <f t="shared" si="21"/>
        <v>0</v>
      </c>
      <c r="BX23" s="4">
        <f t="shared" si="22"/>
        <v>0</v>
      </c>
      <c r="BY23" s="4">
        <f t="shared" si="23"/>
        <v>0</v>
      </c>
      <c r="BZ23" s="4">
        <f t="shared" si="24"/>
        <v>0</v>
      </c>
      <c r="CA23" s="4">
        <f t="shared" si="25"/>
        <v>0</v>
      </c>
      <c r="CC23" s="4">
        <v>18</v>
      </c>
      <c r="CD23" s="4" t="s">
        <v>276</v>
      </c>
      <c r="CE23" s="4">
        <v>5</v>
      </c>
      <c r="CG23" s="4" t="str">
        <f t="shared" si="54"/>
        <v/>
      </c>
      <c r="CH23" s="4" t="str">
        <f t="shared" si="55"/>
        <v/>
      </c>
      <c r="CJ23" s="4" t="s">
        <v>366</v>
      </c>
      <c r="CK23" s="4">
        <v>4</v>
      </c>
      <c r="CL23" s="4">
        <v>3</v>
      </c>
    </row>
    <row r="24" spans="1:90" ht="16.5" customHeight="1" x14ac:dyDescent="0.2">
      <c r="A24" s="7" t="str">
        <f t="shared" si="26"/>
        <v/>
      </c>
      <c r="B24" s="77"/>
      <c r="C24" s="78"/>
      <c r="D24" s="78"/>
      <c r="E24" s="78"/>
      <c r="F24" s="78"/>
      <c r="G24" s="7" t="str">
        <f t="shared" si="27"/>
        <v/>
      </c>
      <c r="H24" s="160" t="str">
        <f t="shared" si="28"/>
        <v/>
      </c>
      <c r="I24" s="160" t="str">
        <f>IF(BO24&gt;17,"",IF(ISERROR(VLOOKUP(BO24,BP$6:$BQ$23,2,0)),"",VLOOKUP(BO24,BP$6:$BQ$23,2,0)))</f>
        <v/>
      </c>
      <c r="J24" s="121"/>
      <c r="K24" s="109"/>
      <c r="L24" s="150"/>
      <c r="M24" s="121"/>
      <c r="N24" s="136"/>
      <c r="O24" s="152"/>
      <c r="P24" s="121"/>
      <c r="Q24" s="109"/>
      <c r="R24" s="138"/>
      <c r="S24" s="109"/>
      <c r="T24" s="138"/>
      <c r="U24" s="109"/>
      <c r="V24" s="167">
        <f t="shared" si="29"/>
        <v>0</v>
      </c>
      <c r="W24" s="11">
        <f t="shared" si="30"/>
        <v>0</v>
      </c>
      <c r="X24" s="11">
        <f t="shared" si="31"/>
        <v>0</v>
      </c>
      <c r="Y24" s="11">
        <f t="shared" si="32"/>
        <v>0</v>
      </c>
      <c r="Z24" s="11">
        <f t="shared" si="33"/>
        <v>0</v>
      </c>
      <c r="AA24" s="11">
        <f t="shared" si="34"/>
        <v>0</v>
      </c>
      <c r="AB24" s="4" t="str">
        <f t="shared" si="0"/>
        <v/>
      </c>
      <c r="AC24" s="4" t="str">
        <f t="shared" si="1"/>
        <v/>
      </c>
      <c r="AD24" s="22" t="s">
        <v>318</v>
      </c>
      <c r="AE24">
        <v>5</v>
      </c>
      <c r="AF24">
        <v>200</v>
      </c>
      <c r="AG24" s="4">
        <f t="shared" si="2"/>
        <v>0</v>
      </c>
      <c r="AH24" s="4">
        <f t="shared" si="35"/>
        <v>0</v>
      </c>
      <c r="AI24" s="4" t="str">
        <f t="shared" si="36"/>
        <v/>
      </c>
      <c r="AJ24" s="4" t="str">
        <f t="shared" si="3"/>
        <v/>
      </c>
      <c r="AK24" s="162" t="str">
        <f t="shared" si="4"/>
        <v/>
      </c>
      <c r="AL24" s="11">
        <f t="shared" si="37"/>
        <v>0</v>
      </c>
      <c r="AM24" s="11">
        <f t="shared" si="38"/>
        <v>0</v>
      </c>
      <c r="AN24" s="4" t="str">
        <f t="shared" si="39"/>
        <v/>
      </c>
      <c r="AO24" s="4">
        <v>0</v>
      </c>
      <c r="AP24" s="4" t="str">
        <f t="shared" si="5"/>
        <v xml:space="preserve"> </v>
      </c>
      <c r="AQ24" s="4" t="str">
        <f t="shared" si="6"/>
        <v xml:space="preserve">  </v>
      </c>
      <c r="AR24" s="4" t="str">
        <f t="shared" si="7"/>
        <v/>
      </c>
      <c r="AS24" s="4" t="str">
        <f t="shared" si="8"/>
        <v/>
      </c>
      <c r="AT24" s="4" t="str">
        <f t="shared" si="9"/>
        <v/>
      </c>
      <c r="AU24" s="4" t="str">
        <f t="shared" si="10"/>
        <v/>
      </c>
      <c r="AV24" s="4" t="str">
        <f t="shared" si="40"/>
        <v/>
      </c>
      <c r="AW24" s="4" t="str">
        <f t="shared" si="41"/>
        <v/>
      </c>
      <c r="AX24" s="4" t="str">
        <f t="shared" si="11"/>
        <v/>
      </c>
      <c r="AY24" s="4" t="str">
        <f t="shared" si="12"/>
        <v/>
      </c>
      <c r="AZ24" s="4" t="str">
        <f t="shared" si="13"/>
        <v/>
      </c>
      <c r="BA24" s="4" t="str">
        <f t="shared" si="42"/>
        <v/>
      </c>
      <c r="BB24" s="4" t="str">
        <f t="shared" si="43"/>
        <v/>
      </c>
      <c r="BC24" s="4" t="e">
        <f>IF(#REF!="100歳",1,0)</f>
        <v>#REF!</v>
      </c>
      <c r="BD24" s="4" t="str">
        <f t="shared" si="14"/>
        <v>999:99.99</v>
      </c>
      <c r="BE24" s="4" t="str">
        <f t="shared" si="15"/>
        <v>999:99.99</v>
      </c>
      <c r="BF24" s="4" t="str">
        <f t="shared" si="16"/>
        <v>999:99.99</v>
      </c>
      <c r="BG24" s="4" t="str">
        <f t="shared" si="44"/>
        <v>999:99.99</v>
      </c>
      <c r="BH24" s="4" t="str">
        <f t="shared" si="45"/>
        <v>999:99.99</v>
      </c>
      <c r="BI24" s="4">
        <f t="shared" si="46"/>
        <v>0</v>
      </c>
      <c r="BJ24" s="4">
        <f t="shared" si="47"/>
        <v>0</v>
      </c>
      <c r="BK24" s="4">
        <f t="shared" si="48"/>
        <v>0</v>
      </c>
      <c r="BL24" s="4">
        <f t="shared" si="49"/>
        <v>0</v>
      </c>
      <c r="BM24" s="4">
        <f t="shared" si="50"/>
        <v>0</v>
      </c>
      <c r="BN24" s="4" t="str">
        <f t="shared" si="17"/>
        <v>19000100</v>
      </c>
      <c r="BO24" s="4" t="str">
        <f t="shared" si="51"/>
        <v/>
      </c>
      <c r="BT24" s="4" t="str">
        <f t="shared" si="18"/>
        <v/>
      </c>
      <c r="BU24" s="4">
        <f t="shared" si="19"/>
        <v>0</v>
      </c>
      <c r="BV24" s="4">
        <f t="shared" si="20"/>
        <v>0</v>
      </c>
      <c r="BW24" s="4">
        <f t="shared" si="21"/>
        <v>0</v>
      </c>
      <c r="BX24" s="4">
        <f t="shared" si="22"/>
        <v>0</v>
      </c>
      <c r="BY24" s="4">
        <f t="shared" si="23"/>
        <v>0</v>
      </c>
      <c r="BZ24" s="4">
        <f t="shared" si="24"/>
        <v>0</v>
      </c>
      <c r="CA24" s="4">
        <f t="shared" si="25"/>
        <v>0</v>
      </c>
      <c r="CC24" s="4">
        <v>19</v>
      </c>
      <c r="CD24" s="4" t="s">
        <v>349</v>
      </c>
      <c r="CE24" s="4">
        <v>6</v>
      </c>
      <c r="CG24" s="4" t="str">
        <f t="shared" si="54"/>
        <v/>
      </c>
      <c r="CH24" s="4" t="str">
        <f t="shared" si="55"/>
        <v/>
      </c>
      <c r="CJ24" s="4" t="s">
        <v>367</v>
      </c>
      <c r="CK24" s="4">
        <v>4</v>
      </c>
      <c r="CL24" s="4">
        <v>4</v>
      </c>
    </row>
    <row r="25" spans="1:90" ht="16.5" customHeight="1" x14ac:dyDescent="0.2">
      <c r="A25" s="7" t="str">
        <f t="shared" si="26"/>
        <v/>
      </c>
      <c r="B25" s="77"/>
      <c r="C25" s="78"/>
      <c r="D25" s="78"/>
      <c r="E25" s="78"/>
      <c r="F25" s="78"/>
      <c r="G25" s="7" t="str">
        <f t="shared" si="27"/>
        <v/>
      </c>
      <c r="H25" s="160" t="str">
        <f t="shared" si="28"/>
        <v/>
      </c>
      <c r="I25" s="160" t="str">
        <f>IF(BO25&gt;17,"",IF(ISERROR(VLOOKUP(BO25,BP$6:$BQ$23,2,0)),"",VLOOKUP(BO25,BP$6:$BQ$23,2,0)))</f>
        <v/>
      </c>
      <c r="J25" s="121"/>
      <c r="K25" s="109"/>
      <c r="L25" s="150"/>
      <c r="M25" s="121"/>
      <c r="N25" s="136"/>
      <c r="O25" s="152"/>
      <c r="P25" s="121"/>
      <c r="Q25" s="109"/>
      <c r="R25" s="138"/>
      <c r="S25" s="109"/>
      <c r="T25" s="138"/>
      <c r="U25" s="109"/>
      <c r="V25" s="167">
        <f t="shared" si="29"/>
        <v>0</v>
      </c>
      <c r="W25" s="11">
        <f t="shared" si="30"/>
        <v>0</v>
      </c>
      <c r="X25" s="11">
        <f t="shared" si="31"/>
        <v>0</v>
      </c>
      <c r="Y25" s="11">
        <f t="shared" si="32"/>
        <v>0</v>
      </c>
      <c r="Z25" s="11">
        <f t="shared" si="33"/>
        <v>0</v>
      </c>
      <c r="AA25" s="11">
        <f t="shared" si="34"/>
        <v>0</v>
      </c>
      <c r="AB25" s="4" t="str">
        <f t="shared" si="0"/>
        <v/>
      </c>
      <c r="AC25" s="4" t="str">
        <f t="shared" si="1"/>
        <v/>
      </c>
      <c r="AD25" s="22" t="s">
        <v>319</v>
      </c>
      <c r="AE25">
        <v>5</v>
      </c>
      <c r="AF25">
        <v>400</v>
      </c>
      <c r="AG25" s="4">
        <f t="shared" si="2"/>
        <v>0</v>
      </c>
      <c r="AH25" s="4">
        <f t="shared" si="35"/>
        <v>0</v>
      </c>
      <c r="AI25" s="4" t="str">
        <f t="shared" si="36"/>
        <v/>
      </c>
      <c r="AJ25" s="4" t="str">
        <f t="shared" si="3"/>
        <v/>
      </c>
      <c r="AK25" s="162" t="str">
        <f t="shared" si="4"/>
        <v/>
      </c>
      <c r="AL25" s="11">
        <f t="shared" si="37"/>
        <v>0</v>
      </c>
      <c r="AM25" s="11">
        <f t="shared" si="38"/>
        <v>0</v>
      </c>
      <c r="AN25" s="4" t="str">
        <f t="shared" si="39"/>
        <v/>
      </c>
      <c r="AO25" s="4">
        <v>0</v>
      </c>
      <c r="AP25" s="4" t="str">
        <f t="shared" si="5"/>
        <v xml:space="preserve"> </v>
      </c>
      <c r="AQ25" s="4" t="str">
        <f t="shared" si="6"/>
        <v xml:space="preserve">  </v>
      </c>
      <c r="AR25" s="4" t="str">
        <f t="shared" si="7"/>
        <v/>
      </c>
      <c r="AS25" s="4" t="str">
        <f t="shared" si="8"/>
        <v/>
      </c>
      <c r="AT25" s="4" t="str">
        <f t="shared" si="9"/>
        <v/>
      </c>
      <c r="AU25" s="4" t="str">
        <f t="shared" si="10"/>
        <v/>
      </c>
      <c r="AV25" s="4" t="str">
        <f t="shared" si="40"/>
        <v/>
      </c>
      <c r="AW25" s="4" t="str">
        <f t="shared" si="41"/>
        <v/>
      </c>
      <c r="AX25" s="4" t="str">
        <f t="shared" si="11"/>
        <v/>
      </c>
      <c r="AY25" s="4" t="str">
        <f t="shared" si="12"/>
        <v/>
      </c>
      <c r="AZ25" s="4" t="str">
        <f t="shared" si="13"/>
        <v/>
      </c>
      <c r="BA25" s="4" t="str">
        <f t="shared" si="42"/>
        <v/>
      </c>
      <c r="BB25" s="4" t="str">
        <f t="shared" si="43"/>
        <v/>
      </c>
      <c r="BC25" s="4" t="e">
        <f>IF(#REF!="100歳",1,0)</f>
        <v>#REF!</v>
      </c>
      <c r="BD25" s="4" t="str">
        <f t="shared" si="14"/>
        <v>999:99.99</v>
      </c>
      <c r="BE25" s="4" t="str">
        <f t="shared" si="15"/>
        <v>999:99.99</v>
      </c>
      <c r="BF25" s="4" t="str">
        <f t="shared" si="16"/>
        <v>999:99.99</v>
      </c>
      <c r="BG25" s="4" t="str">
        <f t="shared" si="44"/>
        <v>999:99.99</v>
      </c>
      <c r="BH25" s="4" t="str">
        <f t="shared" si="45"/>
        <v>999:99.99</v>
      </c>
      <c r="BI25" s="4">
        <f t="shared" si="46"/>
        <v>0</v>
      </c>
      <c r="BJ25" s="4">
        <f t="shared" si="47"/>
        <v>0</v>
      </c>
      <c r="BK25" s="4">
        <f t="shared" si="48"/>
        <v>0</v>
      </c>
      <c r="BL25" s="4">
        <f t="shared" si="49"/>
        <v>0</v>
      </c>
      <c r="BM25" s="4">
        <f t="shared" si="50"/>
        <v>0</v>
      </c>
      <c r="BN25" s="4" t="str">
        <f t="shared" si="17"/>
        <v>19000100</v>
      </c>
      <c r="BO25" s="4" t="str">
        <f t="shared" si="51"/>
        <v/>
      </c>
      <c r="BT25" s="4" t="str">
        <f t="shared" si="18"/>
        <v/>
      </c>
      <c r="BU25" s="4">
        <f t="shared" si="19"/>
        <v>0</v>
      </c>
      <c r="BV25" s="4">
        <f t="shared" si="20"/>
        <v>0</v>
      </c>
      <c r="BW25" s="4">
        <f t="shared" si="21"/>
        <v>0</v>
      </c>
      <c r="BX25" s="4">
        <f t="shared" si="22"/>
        <v>0</v>
      </c>
      <c r="BY25" s="4">
        <f t="shared" si="23"/>
        <v>0</v>
      </c>
      <c r="BZ25" s="4">
        <f t="shared" si="24"/>
        <v>0</v>
      </c>
      <c r="CA25" s="4">
        <f t="shared" si="25"/>
        <v>0</v>
      </c>
      <c r="CC25" s="4">
        <v>20</v>
      </c>
      <c r="CD25" s="4" t="s">
        <v>350</v>
      </c>
      <c r="CE25" s="4">
        <v>6</v>
      </c>
      <c r="CG25" s="4" t="str">
        <f t="shared" si="54"/>
        <v/>
      </c>
      <c r="CH25" s="4" t="str">
        <f t="shared" si="55"/>
        <v/>
      </c>
      <c r="CJ25" s="4" t="s">
        <v>368</v>
      </c>
      <c r="CK25" s="4">
        <v>4</v>
      </c>
      <c r="CL25" s="4">
        <v>5</v>
      </c>
    </row>
    <row r="26" spans="1:90" ht="16.5" customHeight="1" x14ac:dyDescent="0.2">
      <c r="A26" s="7" t="str">
        <f t="shared" si="26"/>
        <v/>
      </c>
      <c r="B26" s="77"/>
      <c r="C26" s="78"/>
      <c r="D26" s="78"/>
      <c r="E26" s="78"/>
      <c r="F26" s="78"/>
      <c r="G26" s="7" t="str">
        <f t="shared" si="27"/>
        <v/>
      </c>
      <c r="H26" s="160" t="str">
        <f t="shared" si="28"/>
        <v/>
      </c>
      <c r="I26" s="160" t="str">
        <f>IF(BO26&gt;17,"",IF(ISERROR(VLOOKUP(BO26,BP$6:$BQ$23,2,0)),"",VLOOKUP(BO26,BP$6:$BQ$23,2,0)))</f>
        <v/>
      </c>
      <c r="J26" s="121"/>
      <c r="K26" s="109"/>
      <c r="L26" s="150"/>
      <c r="M26" s="121"/>
      <c r="N26" s="136"/>
      <c r="O26" s="152"/>
      <c r="P26" s="121"/>
      <c r="Q26" s="109"/>
      <c r="R26" s="138"/>
      <c r="S26" s="109"/>
      <c r="T26" s="138"/>
      <c r="U26" s="109"/>
      <c r="V26" s="167">
        <f t="shared" si="29"/>
        <v>0</v>
      </c>
      <c r="W26" s="11">
        <f t="shared" si="30"/>
        <v>0</v>
      </c>
      <c r="X26" s="11">
        <f t="shared" si="31"/>
        <v>0</v>
      </c>
      <c r="Y26" s="11">
        <f t="shared" si="32"/>
        <v>0</v>
      </c>
      <c r="Z26" s="11">
        <f t="shared" si="33"/>
        <v>0</v>
      </c>
      <c r="AA26" s="11">
        <f t="shared" si="34"/>
        <v>0</v>
      </c>
      <c r="AB26" s="4" t="str">
        <f t="shared" si="0"/>
        <v/>
      </c>
      <c r="AC26" s="4" t="str">
        <f t="shared" si="1"/>
        <v/>
      </c>
      <c r="AG26" s="4">
        <f t="shared" si="2"/>
        <v>0</v>
      </c>
      <c r="AH26" s="4">
        <f t="shared" si="35"/>
        <v>0</v>
      </c>
      <c r="AI26" s="4" t="str">
        <f t="shared" si="36"/>
        <v/>
      </c>
      <c r="AJ26" s="4" t="str">
        <f t="shared" si="3"/>
        <v/>
      </c>
      <c r="AK26" s="162" t="str">
        <f t="shared" si="4"/>
        <v/>
      </c>
      <c r="AL26" s="11">
        <f t="shared" si="37"/>
        <v>0</v>
      </c>
      <c r="AM26" s="11">
        <f t="shared" si="38"/>
        <v>0</v>
      </c>
      <c r="AN26" s="4" t="str">
        <f t="shared" si="39"/>
        <v/>
      </c>
      <c r="AO26" s="4">
        <v>0</v>
      </c>
      <c r="AP26" s="4" t="str">
        <f t="shared" si="5"/>
        <v xml:space="preserve"> </v>
      </c>
      <c r="AQ26" s="4" t="str">
        <f t="shared" si="6"/>
        <v xml:space="preserve">  </v>
      </c>
      <c r="AR26" s="4" t="str">
        <f t="shared" si="7"/>
        <v/>
      </c>
      <c r="AS26" s="4" t="str">
        <f t="shared" si="8"/>
        <v/>
      </c>
      <c r="AT26" s="4" t="str">
        <f t="shared" si="9"/>
        <v/>
      </c>
      <c r="AU26" s="4" t="str">
        <f t="shared" si="10"/>
        <v/>
      </c>
      <c r="AV26" s="4" t="str">
        <f t="shared" si="40"/>
        <v/>
      </c>
      <c r="AW26" s="4" t="str">
        <f t="shared" si="41"/>
        <v/>
      </c>
      <c r="AX26" s="4" t="str">
        <f t="shared" si="11"/>
        <v/>
      </c>
      <c r="AY26" s="4" t="str">
        <f t="shared" si="12"/>
        <v/>
      </c>
      <c r="AZ26" s="4" t="str">
        <f t="shared" si="13"/>
        <v/>
      </c>
      <c r="BA26" s="4" t="str">
        <f t="shared" si="42"/>
        <v/>
      </c>
      <c r="BB26" s="4" t="str">
        <f t="shared" si="43"/>
        <v/>
      </c>
      <c r="BC26" s="4" t="e">
        <f>IF(#REF!="100歳",1,0)</f>
        <v>#REF!</v>
      </c>
      <c r="BD26" s="4" t="str">
        <f t="shared" si="14"/>
        <v>999:99.99</v>
      </c>
      <c r="BE26" s="4" t="str">
        <f t="shared" si="15"/>
        <v>999:99.99</v>
      </c>
      <c r="BF26" s="4" t="str">
        <f t="shared" si="16"/>
        <v>999:99.99</v>
      </c>
      <c r="BG26" s="4" t="str">
        <f t="shared" si="44"/>
        <v>999:99.99</v>
      </c>
      <c r="BH26" s="4" t="str">
        <f t="shared" si="45"/>
        <v>999:99.99</v>
      </c>
      <c r="BI26" s="4">
        <f t="shared" si="46"/>
        <v>0</v>
      </c>
      <c r="BJ26" s="4">
        <f t="shared" si="47"/>
        <v>0</v>
      </c>
      <c r="BK26" s="4">
        <f t="shared" si="48"/>
        <v>0</v>
      </c>
      <c r="BL26" s="4">
        <f t="shared" si="49"/>
        <v>0</v>
      </c>
      <c r="BM26" s="4">
        <f t="shared" si="50"/>
        <v>0</v>
      </c>
      <c r="BN26" s="4" t="str">
        <f t="shared" si="17"/>
        <v>19000100</v>
      </c>
      <c r="BO26" s="4" t="str">
        <f t="shared" si="51"/>
        <v/>
      </c>
      <c r="BT26" s="4" t="str">
        <f t="shared" si="18"/>
        <v/>
      </c>
      <c r="BU26" s="4">
        <f t="shared" si="19"/>
        <v>0</v>
      </c>
      <c r="BV26" s="4">
        <f t="shared" si="20"/>
        <v>0</v>
      </c>
      <c r="BW26" s="4">
        <f t="shared" si="21"/>
        <v>0</v>
      </c>
      <c r="BX26" s="4">
        <f t="shared" si="22"/>
        <v>0</v>
      </c>
      <c r="BY26" s="4">
        <f t="shared" si="23"/>
        <v>0</v>
      </c>
      <c r="BZ26" s="4">
        <f t="shared" si="24"/>
        <v>0</v>
      </c>
      <c r="CA26" s="4">
        <f t="shared" si="25"/>
        <v>0</v>
      </c>
      <c r="CC26" s="4">
        <v>21</v>
      </c>
      <c r="CD26" s="4" t="s">
        <v>350</v>
      </c>
      <c r="CE26" s="4">
        <v>6</v>
      </c>
      <c r="CG26" s="4" t="str">
        <f t="shared" si="54"/>
        <v/>
      </c>
      <c r="CH26" s="4" t="str">
        <f t="shared" si="55"/>
        <v/>
      </c>
      <c r="CJ26" s="4" t="s">
        <v>369</v>
      </c>
      <c r="CK26" s="4">
        <v>4</v>
      </c>
      <c r="CL26" s="4">
        <v>6</v>
      </c>
    </row>
    <row r="27" spans="1:90" ht="16.5" customHeight="1" x14ac:dyDescent="0.2">
      <c r="A27" s="7" t="str">
        <f t="shared" si="26"/>
        <v/>
      </c>
      <c r="B27" s="77"/>
      <c r="C27" s="78"/>
      <c r="D27" s="78"/>
      <c r="E27" s="78"/>
      <c r="F27" s="78"/>
      <c r="G27" s="7" t="str">
        <f t="shared" si="27"/>
        <v/>
      </c>
      <c r="H27" s="160" t="str">
        <f t="shared" si="28"/>
        <v/>
      </c>
      <c r="I27" s="160" t="str">
        <f>IF(BO27&gt;17,"",IF(ISERROR(VLOOKUP(BO27,BP$6:$BQ$23,2,0)),"",VLOOKUP(BO27,BP$6:$BQ$23,2,0)))</f>
        <v/>
      </c>
      <c r="J27" s="121"/>
      <c r="K27" s="109"/>
      <c r="L27" s="150"/>
      <c r="M27" s="121"/>
      <c r="N27" s="136"/>
      <c r="O27" s="152"/>
      <c r="P27" s="121"/>
      <c r="Q27" s="109"/>
      <c r="R27" s="138"/>
      <c r="S27" s="109"/>
      <c r="T27" s="138"/>
      <c r="U27" s="109"/>
      <c r="V27" s="167">
        <f t="shared" si="29"/>
        <v>0</v>
      </c>
      <c r="W27" s="11">
        <f t="shared" si="30"/>
        <v>0</v>
      </c>
      <c r="X27" s="11">
        <f t="shared" si="31"/>
        <v>0</v>
      </c>
      <c r="Y27" s="11">
        <f t="shared" si="32"/>
        <v>0</v>
      </c>
      <c r="Z27" s="11">
        <f t="shared" si="33"/>
        <v>0</v>
      </c>
      <c r="AA27" s="11">
        <f t="shared" si="34"/>
        <v>0</v>
      </c>
      <c r="AB27" s="4" t="str">
        <f t="shared" si="0"/>
        <v/>
      </c>
      <c r="AC27" s="4" t="str">
        <f t="shared" si="1"/>
        <v/>
      </c>
      <c r="AG27" s="4">
        <f t="shared" si="2"/>
        <v>0</v>
      </c>
      <c r="AH27" s="4">
        <f t="shared" si="35"/>
        <v>0</v>
      </c>
      <c r="AI27" s="4" t="str">
        <f t="shared" si="36"/>
        <v/>
      </c>
      <c r="AJ27" s="4" t="str">
        <f t="shared" si="3"/>
        <v/>
      </c>
      <c r="AK27" s="162" t="str">
        <f t="shared" si="4"/>
        <v/>
      </c>
      <c r="AL27" s="11">
        <f t="shared" si="37"/>
        <v>0</v>
      </c>
      <c r="AM27" s="11">
        <f t="shared" si="38"/>
        <v>0</v>
      </c>
      <c r="AN27" s="4" t="str">
        <f t="shared" si="39"/>
        <v/>
      </c>
      <c r="AO27" s="4">
        <v>0</v>
      </c>
      <c r="AP27" s="4" t="str">
        <f t="shared" si="5"/>
        <v xml:space="preserve"> </v>
      </c>
      <c r="AQ27" s="4" t="str">
        <f t="shared" si="6"/>
        <v xml:space="preserve">  </v>
      </c>
      <c r="AR27" s="4" t="str">
        <f t="shared" si="7"/>
        <v/>
      </c>
      <c r="AS27" s="4" t="str">
        <f t="shared" si="8"/>
        <v/>
      </c>
      <c r="AT27" s="4" t="str">
        <f t="shared" si="9"/>
        <v/>
      </c>
      <c r="AU27" s="4" t="str">
        <f t="shared" si="10"/>
        <v/>
      </c>
      <c r="AV27" s="4" t="str">
        <f t="shared" si="40"/>
        <v/>
      </c>
      <c r="AW27" s="4" t="str">
        <f t="shared" si="41"/>
        <v/>
      </c>
      <c r="AX27" s="4" t="str">
        <f t="shared" si="11"/>
        <v/>
      </c>
      <c r="AY27" s="4" t="str">
        <f t="shared" si="12"/>
        <v/>
      </c>
      <c r="AZ27" s="4" t="str">
        <f t="shared" si="13"/>
        <v/>
      </c>
      <c r="BA27" s="4" t="str">
        <f t="shared" si="42"/>
        <v/>
      </c>
      <c r="BB27" s="4" t="str">
        <f t="shared" si="43"/>
        <v/>
      </c>
      <c r="BC27" s="4" t="e">
        <f>IF(#REF!="100歳",1,0)</f>
        <v>#REF!</v>
      </c>
      <c r="BD27" s="4" t="str">
        <f t="shared" si="14"/>
        <v>999:99.99</v>
      </c>
      <c r="BE27" s="4" t="str">
        <f t="shared" si="15"/>
        <v>999:99.99</v>
      </c>
      <c r="BF27" s="4" t="str">
        <f t="shared" si="16"/>
        <v>999:99.99</v>
      </c>
      <c r="BG27" s="4" t="str">
        <f t="shared" si="44"/>
        <v>999:99.99</v>
      </c>
      <c r="BH27" s="4" t="str">
        <f t="shared" si="45"/>
        <v>999:99.99</v>
      </c>
      <c r="BI27" s="4">
        <f t="shared" si="46"/>
        <v>0</v>
      </c>
      <c r="BJ27" s="4">
        <f t="shared" si="47"/>
        <v>0</v>
      </c>
      <c r="BK27" s="4">
        <f t="shared" si="48"/>
        <v>0</v>
      </c>
      <c r="BL27" s="4">
        <f t="shared" si="49"/>
        <v>0</v>
      </c>
      <c r="BM27" s="4">
        <f t="shared" si="50"/>
        <v>0</v>
      </c>
      <c r="BN27" s="4" t="str">
        <f t="shared" si="17"/>
        <v>19000100</v>
      </c>
      <c r="BO27" s="4" t="str">
        <f t="shared" si="51"/>
        <v/>
      </c>
      <c r="BT27" s="4" t="str">
        <f t="shared" si="18"/>
        <v/>
      </c>
      <c r="BU27" s="4">
        <f t="shared" si="19"/>
        <v>0</v>
      </c>
      <c r="BV27" s="4">
        <f t="shared" si="20"/>
        <v>0</v>
      </c>
      <c r="BW27" s="4">
        <f t="shared" si="21"/>
        <v>0</v>
      </c>
      <c r="BX27" s="4">
        <f t="shared" si="22"/>
        <v>0</v>
      </c>
      <c r="BY27" s="4">
        <f t="shared" si="23"/>
        <v>0</v>
      </c>
      <c r="BZ27" s="4">
        <f t="shared" si="24"/>
        <v>0</v>
      </c>
      <c r="CA27" s="4">
        <f t="shared" si="25"/>
        <v>0</v>
      </c>
      <c r="CC27" s="4">
        <v>22</v>
      </c>
      <c r="CD27" s="4" t="s">
        <v>350</v>
      </c>
      <c r="CE27" s="4">
        <v>6</v>
      </c>
      <c r="CG27" s="4" t="str">
        <f t="shared" si="54"/>
        <v/>
      </c>
      <c r="CH27" s="4" t="str">
        <f t="shared" si="55"/>
        <v/>
      </c>
    </row>
    <row r="28" spans="1:90" ht="16.5" customHeight="1" x14ac:dyDescent="0.2">
      <c r="A28" s="7" t="str">
        <f t="shared" si="26"/>
        <v/>
      </c>
      <c r="B28" s="77"/>
      <c r="C28" s="78"/>
      <c r="D28" s="78"/>
      <c r="E28" s="78"/>
      <c r="F28" s="78"/>
      <c r="G28" s="7" t="str">
        <f t="shared" si="27"/>
        <v/>
      </c>
      <c r="H28" s="160" t="str">
        <f t="shared" si="28"/>
        <v/>
      </c>
      <c r="I28" s="160" t="str">
        <f>IF(BO28&gt;17,"",IF(ISERROR(VLOOKUP(BO28,BP$6:$BQ$23,2,0)),"",VLOOKUP(BO28,BP$6:$BQ$23,2,0)))</f>
        <v/>
      </c>
      <c r="J28" s="121"/>
      <c r="K28" s="109"/>
      <c r="L28" s="150"/>
      <c r="M28" s="121"/>
      <c r="N28" s="136"/>
      <c r="O28" s="152"/>
      <c r="P28" s="121"/>
      <c r="Q28" s="109"/>
      <c r="R28" s="138"/>
      <c r="S28" s="109"/>
      <c r="T28" s="138"/>
      <c r="U28" s="109"/>
      <c r="V28" s="167">
        <f t="shared" si="29"/>
        <v>0</v>
      </c>
      <c r="W28" s="11">
        <f t="shared" si="30"/>
        <v>0</v>
      </c>
      <c r="X28" s="11">
        <f t="shared" si="31"/>
        <v>0</v>
      </c>
      <c r="Y28" s="11">
        <f t="shared" si="32"/>
        <v>0</v>
      </c>
      <c r="Z28" s="11">
        <f t="shared" si="33"/>
        <v>0</v>
      </c>
      <c r="AA28" s="11">
        <f t="shared" si="34"/>
        <v>0</v>
      </c>
      <c r="AB28" s="4" t="str">
        <f t="shared" si="0"/>
        <v/>
      </c>
      <c r="AC28" s="4" t="str">
        <f t="shared" si="1"/>
        <v/>
      </c>
      <c r="AG28" s="4">
        <f t="shared" si="2"/>
        <v>0</v>
      </c>
      <c r="AH28" s="4">
        <f t="shared" si="35"/>
        <v>0</v>
      </c>
      <c r="AI28" s="4" t="str">
        <f t="shared" si="36"/>
        <v/>
      </c>
      <c r="AJ28" s="4" t="str">
        <f t="shared" si="3"/>
        <v/>
      </c>
      <c r="AK28" s="162" t="str">
        <f t="shared" si="4"/>
        <v/>
      </c>
      <c r="AL28" s="11">
        <f t="shared" si="37"/>
        <v>0</v>
      </c>
      <c r="AM28" s="11">
        <f t="shared" si="38"/>
        <v>0</v>
      </c>
      <c r="AN28" s="4" t="str">
        <f t="shared" si="39"/>
        <v/>
      </c>
      <c r="AO28" s="4">
        <v>0</v>
      </c>
      <c r="AP28" s="4" t="str">
        <f t="shared" si="5"/>
        <v xml:space="preserve"> </v>
      </c>
      <c r="AQ28" s="4" t="str">
        <f t="shared" si="6"/>
        <v xml:space="preserve">  </v>
      </c>
      <c r="AR28" s="4" t="str">
        <f t="shared" si="7"/>
        <v/>
      </c>
      <c r="AS28" s="4" t="str">
        <f t="shared" si="8"/>
        <v/>
      </c>
      <c r="AT28" s="4" t="str">
        <f t="shared" si="9"/>
        <v/>
      </c>
      <c r="AU28" s="4" t="str">
        <f t="shared" si="10"/>
        <v/>
      </c>
      <c r="AV28" s="4" t="str">
        <f t="shared" si="40"/>
        <v/>
      </c>
      <c r="AW28" s="4" t="str">
        <f t="shared" si="41"/>
        <v/>
      </c>
      <c r="AX28" s="4" t="str">
        <f t="shared" si="11"/>
        <v/>
      </c>
      <c r="AY28" s="4" t="str">
        <f t="shared" si="12"/>
        <v/>
      </c>
      <c r="AZ28" s="4" t="str">
        <f t="shared" si="13"/>
        <v/>
      </c>
      <c r="BA28" s="4" t="str">
        <f t="shared" si="42"/>
        <v/>
      </c>
      <c r="BB28" s="4" t="str">
        <f t="shared" si="43"/>
        <v/>
      </c>
      <c r="BC28" s="4" t="e">
        <f>IF(#REF!="100歳",1,0)</f>
        <v>#REF!</v>
      </c>
      <c r="BD28" s="4" t="str">
        <f t="shared" si="14"/>
        <v>999:99.99</v>
      </c>
      <c r="BE28" s="4" t="str">
        <f t="shared" si="15"/>
        <v>999:99.99</v>
      </c>
      <c r="BF28" s="4" t="str">
        <f t="shared" si="16"/>
        <v>999:99.99</v>
      </c>
      <c r="BG28" s="4" t="str">
        <f t="shared" si="44"/>
        <v>999:99.99</v>
      </c>
      <c r="BH28" s="4" t="str">
        <f t="shared" si="45"/>
        <v>999:99.99</v>
      </c>
      <c r="BI28" s="4">
        <f t="shared" si="46"/>
        <v>0</v>
      </c>
      <c r="BJ28" s="4">
        <f t="shared" si="47"/>
        <v>0</v>
      </c>
      <c r="BK28" s="4">
        <f t="shared" si="48"/>
        <v>0</v>
      </c>
      <c r="BL28" s="4">
        <f t="shared" si="49"/>
        <v>0</v>
      </c>
      <c r="BM28" s="4">
        <f t="shared" si="50"/>
        <v>0</v>
      </c>
      <c r="BN28" s="4" t="str">
        <f t="shared" si="17"/>
        <v>19000100</v>
      </c>
      <c r="BO28" s="4" t="str">
        <f t="shared" si="51"/>
        <v/>
      </c>
      <c r="BT28" s="4" t="str">
        <f t="shared" si="18"/>
        <v/>
      </c>
      <c r="BU28" s="4">
        <f t="shared" si="19"/>
        <v>0</v>
      </c>
      <c r="BV28" s="4">
        <f t="shared" si="20"/>
        <v>0</v>
      </c>
      <c r="BW28" s="4">
        <f t="shared" si="21"/>
        <v>0</v>
      </c>
      <c r="BX28" s="4">
        <f t="shared" si="22"/>
        <v>0</v>
      </c>
      <c r="BY28" s="4">
        <f t="shared" si="23"/>
        <v>0</v>
      </c>
      <c r="BZ28" s="4">
        <f t="shared" si="24"/>
        <v>0</v>
      </c>
      <c r="CA28" s="4">
        <f t="shared" si="25"/>
        <v>0</v>
      </c>
      <c r="CC28" s="4">
        <v>23</v>
      </c>
      <c r="CD28" s="4" t="s">
        <v>350</v>
      </c>
      <c r="CE28" s="4">
        <v>6</v>
      </c>
      <c r="CG28" s="4" t="str">
        <f t="shared" si="54"/>
        <v/>
      </c>
      <c r="CH28" s="4" t="str">
        <f t="shared" si="55"/>
        <v/>
      </c>
    </row>
    <row r="29" spans="1:90" ht="16.5" customHeight="1" x14ac:dyDescent="0.2">
      <c r="A29" s="7" t="str">
        <f t="shared" si="26"/>
        <v/>
      </c>
      <c r="B29" s="77"/>
      <c r="C29" s="78"/>
      <c r="D29" s="78"/>
      <c r="E29" s="78"/>
      <c r="F29" s="78"/>
      <c r="G29" s="7" t="str">
        <f t="shared" si="27"/>
        <v/>
      </c>
      <c r="H29" s="160" t="str">
        <f t="shared" si="28"/>
        <v/>
      </c>
      <c r="I29" s="160" t="str">
        <f>IF(BO29&gt;17,"",IF(ISERROR(VLOOKUP(BO29,BP$6:$BQ$23,2,0)),"",VLOOKUP(BO29,BP$6:$BQ$23,2,0)))</f>
        <v/>
      </c>
      <c r="J29" s="121"/>
      <c r="K29" s="109"/>
      <c r="L29" s="150"/>
      <c r="M29" s="121"/>
      <c r="N29" s="136"/>
      <c r="O29" s="152"/>
      <c r="P29" s="121"/>
      <c r="Q29" s="109"/>
      <c r="R29" s="138"/>
      <c r="S29" s="109"/>
      <c r="T29" s="138"/>
      <c r="U29" s="109"/>
      <c r="V29" s="167">
        <f t="shared" si="29"/>
        <v>0</v>
      </c>
      <c r="W29" s="11">
        <f t="shared" si="30"/>
        <v>0</v>
      </c>
      <c r="X29" s="11">
        <f t="shared" si="31"/>
        <v>0</v>
      </c>
      <c r="Y29" s="11">
        <f t="shared" si="32"/>
        <v>0</v>
      </c>
      <c r="Z29" s="11">
        <f t="shared" si="33"/>
        <v>0</v>
      </c>
      <c r="AA29" s="11">
        <f t="shared" si="34"/>
        <v>0</v>
      </c>
      <c r="AB29" s="4" t="str">
        <f t="shared" si="0"/>
        <v/>
      </c>
      <c r="AC29" s="4" t="str">
        <f t="shared" si="1"/>
        <v/>
      </c>
      <c r="AG29" s="4">
        <f t="shared" si="2"/>
        <v>0</v>
      </c>
      <c r="AH29" s="4">
        <f t="shared" si="35"/>
        <v>0</v>
      </c>
      <c r="AI29" s="4" t="str">
        <f t="shared" si="36"/>
        <v/>
      </c>
      <c r="AJ29" s="4" t="str">
        <f t="shared" si="3"/>
        <v/>
      </c>
      <c r="AK29" s="162" t="str">
        <f t="shared" si="4"/>
        <v/>
      </c>
      <c r="AL29" s="11">
        <f t="shared" si="37"/>
        <v>0</v>
      </c>
      <c r="AM29" s="11">
        <f t="shared" si="38"/>
        <v>0</v>
      </c>
      <c r="AN29" s="4" t="str">
        <f t="shared" si="39"/>
        <v/>
      </c>
      <c r="AO29" s="4">
        <v>0</v>
      </c>
      <c r="AP29" s="4" t="str">
        <f t="shared" si="5"/>
        <v xml:space="preserve"> </v>
      </c>
      <c r="AQ29" s="4" t="str">
        <f t="shared" si="6"/>
        <v xml:space="preserve">  </v>
      </c>
      <c r="AR29" s="4" t="str">
        <f t="shared" si="7"/>
        <v/>
      </c>
      <c r="AS29" s="4" t="str">
        <f t="shared" si="8"/>
        <v/>
      </c>
      <c r="AT29" s="4" t="str">
        <f t="shared" si="9"/>
        <v/>
      </c>
      <c r="AU29" s="4" t="str">
        <f t="shared" si="10"/>
        <v/>
      </c>
      <c r="AV29" s="4" t="str">
        <f t="shared" si="40"/>
        <v/>
      </c>
      <c r="AW29" s="4" t="str">
        <f t="shared" si="41"/>
        <v/>
      </c>
      <c r="AX29" s="4" t="str">
        <f t="shared" si="11"/>
        <v/>
      </c>
      <c r="AY29" s="4" t="str">
        <f t="shared" si="12"/>
        <v/>
      </c>
      <c r="AZ29" s="4" t="str">
        <f t="shared" si="13"/>
        <v/>
      </c>
      <c r="BA29" s="4" t="str">
        <f t="shared" si="42"/>
        <v/>
      </c>
      <c r="BB29" s="4" t="str">
        <f t="shared" si="43"/>
        <v/>
      </c>
      <c r="BC29" s="4" t="e">
        <f>IF(#REF!="100歳",1,0)</f>
        <v>#REF!</v>
      </c>
      <c r="BD29" s="4" t="str">
        <f t="shared" si="14"/>
        <v>999:99.99</v>
      </c>
      <c r="BE29" s="4" t="str">
        <f t="shared" si="15"/>
        <v>999:99.99</v>
      </c>
      <c r="BF29" s="4" t="str">
        <f t="shared" si="16"/>
        <v>999:99.99</v>
      </c>
      <c r="BG29" s="4" t="str">
        <f t="shared" si="44"/>
        <v>999:99.99</v>
      </c>
      <c r="BH29" s="4" t="str">
        <f t="shared" si="45"/>
        <v>999:99.99</v>
      </c>
      <c r="BI29" s="4">
        <f t="shared" si="46"/>
        <v>0</v>
      </c>
      <c r="BJ29" s="4">
        <f t="shared" si="47"/>
        <v>0</v>
      </c>
      <c r="BK29" s="4">
        <f t="shared" si="48"/>
        <v>0</v>
      </c>
      <c r="BL29" s="4">
        <f t="shared" si="49"/>
        <v>0</v>
      </c>
      <c r="BM29" s="4">
        <f t="shared" si="50"/>
        <v>0</v>
      </c>
      <c r="BN29" s="4" t="str">
        <f t="shared" si="17"/>
        <v>19000100</v>
      </c>
      <c r="BO29" s="4" t="str">
        <f t="shared" si="51"/>
        <v/>
      </c>
      <c r="BT29" s="4" t="str">
        <f t="shared" si="18"/>
        <v/>
      </c>
      <c r="BU29" s="4">
        <f t="shared" si="19"/>
        <v>0</v>
      </c>
      <c r="BV29" s="4">
        <f t="shared" si="20"/>
        <v>0</v>
      </c>
      <c r="BW29" s="4">
        <f t="shared" si="21"/>
        <v>0</v>
      </c>
      <c r="BX29" s="4">
        <f t="shared" si="22"/>
        <v>0</v>
      </c>
      <c r="BY29" s="4">
        <f t="shared" si="23"/>
        <v>0</v>
      </c>
      <c r="BZ29" s="4">
        <f t="shared" si="24"/>
        <v>0</v>
      </c>
      <c r="CA29" s="4">
        <f t="shared" si="25"/>
        <v>0</v>
      </c>
      <c r="CC29" s="4">
        <v>24</v>
      </c>
      <c r="CD29" s="4" t="s">
        <v>350</v>
      </c>
      <c r="CE29" s="4">
        <v>6</v>
      </c>
      <c r="CG29" s="4" t="str">
        <f t="shared" si="54"/>
        <v/>
      </c>
      <c r="CH29" s="4" t="str">
        <f t="shared" si="55"/>
        <v/>
      </c>
    </row>
    <row r="30" spans="1:90" ht="16.5" customHeight="1" x14ac:dyDescent="0.2">
      <c r="A30" s="7" t="str">
        <f t="shared" si="26"/>
        <v/>
      </c>
      <c r="B30" s="77"/>
      <c r="C30" s="78"/>
      <c r="D30" s="78"/>
      <c r="E30" s="78"/>
      <c r="F30" s="78"/>
      <c r="G30" s="7" t="str">
        <f t="shared" si="27"/>
        <v/>
      </c>
      <c r="H30" s="160" t="str">
        <f t="shared" si="28"/>
        <v/>
      </c>
      <c r="I30" s="160" t="str">
        <f>IF(BO30&gt;17,"",IF(ISERROR(VLOOKUP(BO30,BP$6:$BQ$23,2,0)),"",VLOOKUP(BO30,BP$6:$BQ$23,2,0)))</f>
        <v/>
      </c>
      <c r="J30" s="121"/>
      <c r="K30" s="109"/>
      <c r="L30" s="150"/>
      <c r="M30" s="121"/>
      <c r="N30" s="136"/>
      <c r="O30" s="152"/>
      <c r="P30" s="121"/>
      <c r="Q30" s="109"/>
      <c r="R30" s="138"/>
      <c r="S30" s="109"/>
      <c r="T30" s="138"/>
      <c r="U30" s="109"/>
      <c r="V30" s="167">
        <f t="shared" si="29"/>
        <v>0</v>
      </c>
      <c r="W30" s="11">
        <f t="shared" si="30"/>
        <v>0</v>
      </c>
      <c r="X30" s="11">
        <f t="shared" si="31"/>
        <v>0</v>
      </c>
      <c r="Y30" s="11">
        <f t="shared" si="32"/>
        <v>0</v>
      </c>
      <c r="Z30" s="11">
        <f t="shared" si="33"/>
        <v>0</v>
      </c>
      <c r="AA30" s="11">
        <f t="shared" si="34"/>
        <v>0</v>
      </c>
      <c r="AB30" s="4" t="str">
        <f t="shared" si="0"/>
        <v/>
      </c>
      <c r="AC30" s="4" t="str">
        <f t="shared" si="1"/>
        <v/>
      </c>
      <c r="AG30" s="4">
        <f t="shared" si="2"/>
        <v>0</v>
      </c>
      <c r="AH30" s="4">
        <f t="shared" si="35"/>
        <v>0</v>
      </c>
      <c r="AI30" s="4" t="str">
        <f t="shared" si="36"/>
        <v/>
      </c>
      <c r="AJ30" s="4" t="str">
        <f t="shared" si="3"/>
        <v/>
      </c>
      <c r="AK30" s="162" t="str">
        <f t="shared" si="4"/>
        <v/>
      </c>
      <c r="AL30" s="11">
        <f t="shared" si="37"/>
        <v>0</v>
      </c>
      <c r="AM30" s="11">
        <f t="shared" si="38"/>
        <v>0</v>
      </c>
      <c r="AN30" s="4" t="str">
        <f t="shared" si="39"/>
        <v/>
      </c>
      <c r="AO30" s="4">
        <v>0</v>
      </c>
      <c r="AP30" s="4" t="str">
        <f t="shared" si="5"/>
        <v xml:space="preserve"> </v>
      </c>
      <c r="AQ30" s="4" t="str">
        <f t="shared" si="6"/>
        <v xml:space="preserve">  </v>
      </c>
      <c r="AR30" s="4" t="str">
        <f t="shared" si="7"/>
        <v/>
      </c>
      <c r="AS30" s="4" t="str">
        <f t="shared" si="8"/>
        <v/>
      </c>
      <c r="AT30" s="4" t="str">
        <f t="shared" si="9"/>
        <v/>
      </c>
      <c r="AU30" s="4" t="str">
        <f t="shared" si="10"/>
        <v/>
      </c>
      <c r="AV30" s="4" t="str">
        <f t="shared" si="40"/>
        <v/>
      </c>
      <c r="AW30" s="4" t="str">
        <f t="shared" si="41"/>
        <v/>
      </c>
      <c r="AX30" s="4" t="str">
        <f t="shared" si="11"/>
        <v/>
      </c>
      <c r="AY30" s="4" t="str">
        <f t="shared" si="12"/>
        <v/>
      </c>
      <c r="AZ30" s="4" t="str">
        <f t="shared" si="13"/>
        <v/>
      </c>
      <c r="BA30" s="4" t="str">
        <f t="shared" si="42"/>
        <v/>
      </c>
      <c r="BB30" s="4" t="str">
        <f t="shared" si="43"/>
        <v/>
      </c>
      <c r="BC30" s="4" t="e">
        <f>IF(#REF!="100歳",1,0)</f>
        <v>#REF!</v>
      </c>
      <c r="BD30" s="4" t="str">
        <f t="shared" si="14"/>
        <v>999:99.99</v>
      </c>
      <c r="BE30" s="4" t="str">
        <f t="shared" si="15"/>
        <v>999:99.99</v>
      </c>
      <c r="BF30" s="4" t="str">
        <f t="shared" si="16"/>
        <v>999:99.99</v>
      </c>
      <c r="BG30" s="4" t="str">
        <f t="shared" si="44"/>
        <v>999:99.99</v>
      </c>
      <c r="BH30" s="4" t="str">
        <f t="shared" si="45"/>
        <v>999:99.99</v>
      </c>
      <c r="BI30" s="4">
        <f t="shared" si="46"/>
        <v>0</v>
      </c>
      <c r="BJ30" s="4">
        <f t="shared" si="47"/>
        <v>0</v>
      </c>
      <c r="BK30" s="4">
        <f t="shared" si="48"/>
        <v>0</v>
      </c>
      <c r="BL30" s="4">
        <f t="shared" si="49"/>
        <v>0</v>
      </c>
      <c r="BM30" s="4">
        <f t="shared" si="50"/>
        <v>0</v>
      </c>
      <c r="BN30" s="4" t="str">
        <f t="shared" si="17"/>
        <v>19000100</v>
      </c>
      <c r="BO30" s="4" t="str">
        <f t="shared" si="51"/>
        <v/>
      </c>
      <c r="BT30" s="4" t="str">
        <f t="shared" si="18"/>
        <v/>
      </c>
      <c r="BU30" s="4">
        <f t="shared" si="19"/>
        <v>0</v>
      </c>
      <c r="BV30" s="4">
        <f t="shared" si="20"/>
        <v>0</v>
      </c>
      <c r="BW30" s="4">
        <f t="shared" si="21"/>
        <v>0</v>
      </c>
      <c r="BX30" s="4">
        <f t="shared" si="22"/>
        <v>0</v>
      </c>
      <c r="BY30" s="4">
        <f t="shared" si="23"/>
        <v>0</v>
      </c>
      <c r="BZ30" s="4">
        <f t="shared" si="24"/>
        <v>0</v>
      </c>
      <c r="CA30" s="4">
        <f t="shared" si="25"/>
        <v>0</v>
      </c>
      <c r="CC30" s="4">
        <v>25</v>
      </c>
      <c r="CD30" s="4" t="s">
        <v>350</v>
      </c>
      <c r="CE30" s="4">
        <v>6</v>
      </c>
      <c r="CG30" s="4" t="str">
        <f t="shared" si="54"/>
        <v/>
      </c>
      <c r="CH30" s="4" t="str">
        <f t="shared" si="55"/>
        <v/>
      </c>
    </row>
    <row r="31" spans="1:90" ht="16.5" customHeight="1" x14ac:dyDescent="0.2">
      <c r="A31" s="7" t="str">
        <f t="shared" si="26"/>
        <v/>
      </c>
      <c r="B31" s="77"/>
      <c r="C31" s="78"/>
      <c r="D31" s="78"/>
      <c r="E31" s="78"/>
      <c r="F31" s="78"/>
      <c r="G31" s="7" t="str">
        <f t="shared" si="27"/>
        <v/>
      </c>
      <c r="H31" s="160" t="str">
        <f t="shared" si="28"/>
        <v/>
      </c>
      <c r="I31" s="160" t="str">
        <f>IF(BO31&gt;17,"",IF(ISERROR(VLOOKUP(BO31,BP$6:$BQ$23,2,0)),"",VLOOKUP(BO31,BP$6:$BQ$23,2,0)))</f>
        <v/>
      </c>
      <c r="J31" s="121"/>
      <c r="K31" s="109"/>
      <c r="L31" s="150"/>
      <c r="M31" s="121"/>
      <c r="N31" s="136"/>
      <c r="O31" s="152"/>
      <c r="P31" s="121"/>
      <c r="Q31" s="109"/>
      <c r="R31" s="138"/>
      <c r="S31" s="109"/>
      <c r="T31" s="138"/>
      <c r="U31" s="109"/>
      <c r="V31" s="167">
        <f t="shared" si="29"/>
        <v>0</v>
      </c>
      <c r="W31" s="11">
        <f t="shared" si="30"/>
        <v>0</v>
      </c>
      <c r="X31" s="11">
        <f t="shared" si="31"/>
        <v>0</v>
      </c>
      <c r="Y31" s="11">
        <f t="shared" si="32"/>
        <v>0</v>
      </c>
      <c r="Z31" s="11">
        <f t="shared" si="33"/>
        <v>0</v>
      </c>
      <c r="AA31" s="11">
        <f t="shared" si="34"/>
        <v>0</v>
      </c>
      <c r="AB31" s="4" t="str">
        <f t="shared" si="0"/>
        <v/>
      </c>
      <c r="AC31" s="4" t="str">
        <f t="shared" si="1"/>
        <v/>
      </c>
      <c r="AG31" s="4">
        <f t="shared" si="2"/>
        <v>0</v>
      </c>
      <c r="AH31" s="4">
        <f t="shared" si="35"/>
        <v>0</v>
      </c>
      <c r="AI31" s="4" t="str">
        <f t="shared" si="36"/>
        <v/>
      </c>
      <c r="AJ31" s="4" t="str">
        <f t="shared" si="3"/>
        <v/>
      </c>
      <c r="AK31" s="162" t="str">
        <f t="shared" si="4"/>
        <v/>
      </c>
      <c r="AL31" s="11">
        <f t="shared" si="37"/>
        <v>0</v>
      </c>
      <c r="AM31" s="11">
        <f t="shared" si="38"/>
        <v>0</v>
      </c>
      <c r="AN31" s="4" t="str">
        <f t="shared" si="39"/>
        <v/>
      </c>
      <c r="AO31" s="4">
        <v>0</v>
      </c>
      <c r="AP31" s="4" t="str">
        <f t="shared" si="5"/>
        <v xml:space="preserve"> </v>
      </c>
      <c r="AQ31" s="4" t="str">
        <f t="shared" si="6"/>
        <v xml:space="preserve">  </v>
      </c>
      <c r="AR31" s="4" t="str">
        <f t="shared" si="7"/>
        <v/>
      </c>
      <c r="AS31" s="4" t="str">
        <f t="shared" si="8"/>
        <v/>
      </c>
      <c r="AT31" s="4" t="str">
        <f t="shared" si="9"/>
        <v/>
      </c>
      <c r="AU31" s="4" t="str">
        <f t="shared" si="10"/>
        <v/>
      </c>
      <c r="AV31" s="4" t="str">
        <f t="shared" si="40"/>
        <v/>
      </c>
      <c r="AW31" s="4" t="str">
        <f t="shared" si="41"/>
        <v/>
      </c>
      <c r="AX31" s="4" t="str">
        <f t="shared" si="11"/>
        <v/>
      </c>
      <c r="AY31" s="4" t="str">
        <f t="shared" si="12"/>
        <v/>
      </c>
      <c r="AZ31" s="4" t="str">
        <f t="shared" si="13"/>
        <v/>
      </c>
      <c r="BA31" s="4" t="str">
        <f t="shared" si="42"/>
        <v/>
      </c>
      <c r="BB31" s="4" t="str">
        <f t="shared" si="43"/>
        <v/>
      </c>
      <c r="BC31" s="4" t="e">
        <f>IF(#REF!="100歳",1,0)</f>
        <v>#REF!</v>
      </c>
      <c r="BD31" s="4" t="str">
        <f t="shared" si="14"/>
        <v>999:99.99</v>
      </c>
      <c r="BE31" s="4" t="str">
        <f t="shared" si="15"/>
        <v>999:99.99</v>
      </c>
      <c r="BF31" s="4" t="str">
        <f t="shared" si="16"/>
        <v>999:99.99</v>
      </c>
      <c r="BG31" s="4" t="str">
        <f t="shared" si="44"/>
        <v>999:99.99</v>
      </c>
      <c r="BH31" s="4" t="str">
        <f t="shared" si="45"/>
        <v>999:99.99</v>
      </c>
      <c r="BI31" s="4">
        <f t="shared" si="46"/>
        <v>0</v>
      </c>
      <c r="BJ31" s="4">
        <f t="shared" si="47"/>
        <v>0</v>
      </c>
      <c r="BK31" s="4">
        <f t="shared" si="48"/>
        <v>0</v>
      </c>
      <c r="BL31" s="4">
        <f t="shared" si="49"/>
        <v>0</v>
      </c>
      <c r="BM31" s="4">
        <f t="shared" si="50"/>
        <v>0</v>
      </c>
      <c r="BN31" s="4" t="str">
        <f t="shared" si="17"/>
        <v>19000100</v>
      </c>
      <c r="BO31" s="4" t="str">
        <f t="shared" si="51"/>
        <v/>
      </c>
      <c r="BT31" s="4" t="str">
        <f t="shared" si="18"/>
        <v/>
      </c>
      <c r="BU31" s="4">
        <f t="shared" si="19"/>
        <v>0</v>
      </c>
      <c r="BV31" s="4">
        <f t="shared" si="20"/>
        <v>0</v>
      </c>
      <c r="BW31" s="4">
        <f t="shared" si="21"/>
        <v>0</v>
      </c>
      <c r="BX31" s="4">
        <f t="shared" si="22"/>
        <v>0</v>
      </c>
      <c r="BY31" s="4">
        <f t="shared" si="23"/>
        <v>0</v>
      </c>
      <c r="BZ31" s="4">
        <f t="shared" si="24"/>
        <v>0</v>
      </c>
      <c r="CA31" s="4">
        <f t="shared" si="25"/>
        <v>0</v>
      </c>
      <c r="CC31" s="4">
        <v>26</v>
      </c>
      <c r="CD31" s="4" t="s">
        <v>351</v>
      </c>
      <c r="CE31" s="4">
        <v>7</v>
      </c>
      <c r="CG31" s="4" t="str">
        <f t="shared" si="54"/>
        <v/>
      </c>
      <c r="CH31" s="4" t="str">
        <f t="shared" si="55"/>
        <v/>
      </c>
    </row>
    <row r="32" spans="1:90" ht="16.5" customHeight="1" x14ac:dyDescent="0.2">
      <c r="A32" s="7" t="str">
        <f t="shared" si="26"/>
        <v/>
      </c>
      <c r="B32" s="77"/>
      <c r="C32" s="78"/>
      <c r="D32" s="78"/>
      <c r="E32" s="78"/>
      <c r="F32" s="78"/>
      <c r="G32" s="7" t="str">
        <f t="shared" si="27"/>
        <v/>
      </c>
      <c r="H32" s="160" t="str">
        <f t="shared" si="28"/>
        <v/>
      </c>
      <c r="I32" s="160" t="str">
        <f>IF(BO32&gt;17,"",IF(ISERROR(VLOOKUP(BO32,BP$6:$BQ$23,2,0)),"",VLOOKUP(BO32,BP$6:$BQ$23,2,0)))</f>
        <v/>
      </c>
      <c r="J32" s="121"/>
      <c r="K32" s="109"/>
      <c r="L32" s="150"/>
      <c r="M32" s="121"/>
      <c r="N32" s="136"/>
      <c r="O32" s="152"/>
      <c r="P32" s="121"/>
      <c r="Q32" s="109"/>
      <c r="R32" s="138"/>
      <c r="S32" s="109"/>
      <c r="T32" s="138"/>
      <c r="U32" s="109"/>
      <c r="V32" s="167">
        <f t="shared" si="29"/>
        <v>0</v>
      </c>
      <c r="W32" s="11">
        <f t="shared" si="30"/>
        <v>0</v>
      </c>
      <c r="X32" s="11">
        <f t="shared" si="31"/>
        <v>0</v>
      </c>
      <c r="Y32" s="11">
        <f t="shared" si="32"/>
        <v>0</v>
      </c>
      <c r="Z32" s="11">
        <f t="shared" si="33"/>
        <v>0</v>
      </c>
      <c r="AA32" s="11">
        <f t="shared" si="34"/>
        <v>0</v>
      </c>
      <c r="AB32" s="4" t="str">
        <f t="shared" si="0"/>
        <v/>
      </c>
      <c r="AC32" s="4" t="str">
        <f t="shared" si="1"/>
        <v/>
      </c>
      <c r="AG32" s="4">
        <f t="shared" si="2"/>
        <v>0</v>
      </c>
      <c r="AH32" s="4">
        <f t="shared" si="35"/>
        <v>0</v>
      </c>
      <c r="AI32" s="4" t="str">
        <f t="shared" si="36"/>
        <v/>
      </c>
      <c r="AJ32" s="4" t="str">
        <f t="shared" si="3"/>
        <v/>
      </c>
      <c r="AK32" s="162" t="str">
        <f t="shared" si="4"/>
        <v/>
      </c>
      <c r="AL32" s="11">
        <f t="shared" si="37"/>
        <v>0</v>
      </c>
      <c r="AM32" s="11">
        <f t="shared" si="38"/>
        <v>0</v>
      </c>
      <c r="AN32" s="4" t="str">
        <f t="shared" si="39"/>
        <v/>
      </c>
      <c r="AO32" s="4">
        <v>0</v>
      </c>
      <c r="AP32" s="4" t="str">
        <f t="shared" si="5"/>
        <v xml:space="preserve"> </v>
      </c>
      <c r="AQ32" s="4" t="str">
        <f t="shared" si="6"/>
        <v xml:space="preserve">  </v>
      </c>
      <c r="AR32" s="4" t="str">
        <f t="shared" si="7"/>
        <v/>
      </c>
      <c r="AS32" s="4" t="str">
        <f t="shared" si="8"/>
        <v/>
      </c>
      <c r="AT32" s="4" t="str">
        <f t="shared" si="9"/>
        <v/>
      </c>
      <c r="AU32" s="4" t="str">
        <f t="shared" si="10"/>
        <v/>
      </c>
      <c r="AV32" s="4" t="str">
        <f t="shared" si="40"/>
        <v/>
      </c>
      <c r="AW32" s="4" t="str">
        <f t="shared" si="41"/>
        <v/>
      </c>
      <c r="AX32" s="4" t="str">
        <f t="shared" si="11"/>
        <v/>
      </c>
      <c r="AY32" s="4" t="str">
        <f t="shared" si="12"/>
        <v/>
      </c>
      <c r="AZ32" s="4" t="str">
        <f t="shared" si="13"/>
        <v/>
      </c>
      <c r="BA32" s="4" t="str">
        <f t="shared" si="42"/>
        <v/>
      </c>
      <c r="BB32" s="4" t="str">
        <f t="shared" si="43"/>
        <v/>
      </c>
      <c r="BC32" s="4" t="e">
        <f>IF(#REF!="100歳",1,0)</f>
        <v>#REF!</v>
      </c>
      <c r="BD32" s="4" t="str">
        <f t="shared" si="14"/>
        <v>999:99.99</v>
      </c>
      <c r="BE32" s="4" t="str">
        <f t="shared" si="15"/>
        <v>999:99.99</v>
      </c>
      <c r="BF32" s="4" t="str">
        <f t="shared" si="16"/>
        <v>999:99.99</v>
      </c>
      <c r="BG32" s="4" t="str">
        <f t="shared" si="44"/>
        <v>999:99.99</v>
      </c>
      <c r="BH32" s="4" t="str">
        <f t="shared" si="45"/>
        <v>999:99.99</v>
      </c>
      <c r="BI32" s="4">
        <f t="shared" si="46"/>
        <v>0</v>
      </c>
      <c r="BJ32" s="4">
        <f t="shared" si="47"/>
        <v>0</v>
      </c>
      <c r="BK32" s="4">
        <f t="shared" si="48"/>
        <v>0</v>
      </c>
      <c r="BL32" s="4">
        <f t="shared" si="49"/>
        <v>0</v>
      </c>
      <c r="BM32" s="4">
        <f t="shared" si="50"/>
        <v>0</v>
      </c>
      <c r="BN32" s="4" t="str">
        <f t="shared" si="17"/>
        <v>19000100</v>
      </c>
      <c r="BO32" s="4" t="str">
        <f t="shared" si="51"/>
        <v/>
      </c>
      <c r="BT32" s="4" t="str">
        <f t="shared" si="18"/>
        <v/>
      </c>
      <c r="BU32" s="4">
        <f t="shared" si="19"/>
        <v>0</v>
      </c>
      <c r="BV32" s="4">
        <f t="shared" si="20"/>
        <v>0</v>
      </c>
      <c r="BW32" s="4">
        <f t="shared" si="21"/>
        <v>0</v>
      </c>
      <c r="BX32" s="4">
        <f t="shared" si="22"/>
        <v>0</v>
      </c>
      <c r="BY32" s="4">
        <f t="shared" si="23"/>
        <v>0</v>
      </c>
      <c r="BZ32" s="4">
        <f t="shared" si="24"/>
        <v>0</v>
      </c>
      <c r="CA32" s="4">
        <f t="shared" si="25"/>
        <v>0</v>
      </c>
      <c r="CC32" s="4">
        <v>27</v>
      </c>
      <c r="CD32" s="4" t="s">
        <v>351</v>
      </c>
      <c r="CE32" s="4">
        <v>7</v>
      </c>
      <c r="CG32" s="4" t="str">
        <f t="shared" si="54"/>
        <v/>
      </c>
      <c r="CH32" s="4" t="str">
        <f t="shared" si="55"/>
        <v/>
      </c>
    </row>
    <row r="33" spans="1:86" ht="16.5" customHeight="1" x14ac:dyDescent="0.2">
      <c r="A33" s="7" t="str">
        <f t="shared" si="26"/>
        <v/>
      </c>
      <c r="B33" s="77"/>
      <c r="C33" s="78"/>
      <c r="D33" s="78"/>
      <c r="E33" s="78"/>
      <c r="F33" s="78"/>
      <c r="G33" s="7" t="str">
        <f t="shared" si="27"/>
        <v/>
      </c>
      <c r="H33" s="160" t="str">
        <f t="shared" si="28"/>
        <v/>
      </c>
      <c r="I33" s="160" t="str">
        <f>IF(BO33&gt;17,"",IF(ISERROR(VLOOKUP(BO33,BP$6:$BQ$23,2,0)),"",VLOOKUP(BO33,BP$6:$BQ$23,2,0)))</f>
        <v/>
      </c>
      <c r="J33" s="121"/>
      <c r="K33" s="109"/>
      <c r="L33" s="150"/>
      <c r="M33" s="121"/>
      <c r="N33" s="136"/>
      <c r="O33" s="152"/>
      <c r="P33" s="121"/>
      <c r="Q33" s="109"/>
      <c r="R33" s="138"/>
      <c r="S33" s="109"/>
      <c r="T33" s="138"/>
      <c r="U33" s="109"/>
      <c r="V33" s="167">
        <f t="shared" si="29"/>
        <v>0</v>
      </c>
      <c r="W33" s="11">
        <f t="shared" si="30"/>
        <v>0</v>
      </c>
      <c r="X33" s="11">
        <f t="shared" si="31"/>
        <v>0</v>
      </c>
      <c r="Y33" s="11">
        <f t="shared" si="32"/>
        <v>0</v>
      </c>
      <c r="Z33" s="11">
        <f t="shared" si="33"/>
        <v>0</v>
      </c>
      <c r="AA33" s="11">
        <f t="shared" si="34"/>
        <v>0</v>
      </c>
      <c r="AB33" s="4" t="str">
        <f t="shared" si="0"/>
        <v/>
      </c>
      <c r="AC33" s="4" t="str">
        <f t="shared" si="1"/>
        <v/>
      </c>
      <c r="AG33" s="4">
        <f t="shared" si="2"/>
        <v>0</v>
      </c>
      <c r="AH33" s="4">
        <f t="shared" si="35"/>
        <v>0</v>
      </c>
      <c r="AI33" s="4" t="str">
        <f t="shared" si="36"/>
        <v/>
      </c>
      <c r="AJ33" s="4" t="str">
        <f t="shared" si="3"/>
        <v/>
      </c>
      <c r="AK33" s="162" t="str">
        <f t="shared" si="4"/>
        <v/>
      </c>
      <c r="AL33" s="11">
        <f t="shared" si="37"/>
        <v>0</v>
      </c>
      <c r="AM33" s="11">
        <f t="shared" si="38"/>
        <v>0</v>
      </c>
      <c r="AN33" s="4" t="str">
        <f t="shared" si="39"/>
        <v/>
      </c>
      <c r="AO33" s="4">
        <v>0</v>
      </c>
      <c r="AP33" s="4" t="str">
        <f t="shared" si="5"/>
        <v xml:space="preserve"> </v>
      </c>
      <c r="AQ33" s="4" t="str">
        <f t="shared" si="6"/>
        <v xml:space="preserve">  </v>
      </c>
      <c r="AR33" s="4" t="str">
        <f t="shared" si="7"/>
        <v/>
      </c>
      <c r="AS33" s="4" t="str">
        <f t="shared" si="8"/>
        <v/>
      </c>
      <c r="AT33" s="4" t="str">
        <f t="shared" si="9"/>
        <v/>
      </c>
      <c r="AU33" s="4" t="str">
        <f t="shared" si="10"/>
        <v/>
      </c>
      <c r="AV33" s="4" t="str">
        <f t="shared" si="40"/>
        <v/>
      </c>
      <c r="AW33" s="4" t="str">
        <f t="shared" si="41"/>
        <v/>
      </c>
      <c r="AX33" s="4" t="str">
        <f t="shared" si="11"/>
        <v/>
      </c>
      <c r="AY33" s="4" t="str">
        <f t="shared" si="12"/>
        <v/>
      </c>
      <c r="AZ33" s="4" t="str">
        <f t="shared" si="13"/>
        <v/>
      </c>
      <c r="BA33" s="4" t="str">
        <f t="shared" si="42"/>
        <v/>
      </c>
      <c r="BB33" s="4" t="str">
        <f t="shared" si="43"/>
        <v/>
      </c>
      <c r="BC33" s="4" t="e">
        <f>IF(#REF!="100歳",1,0)</f>
        <v>#REF!</v>
      </c>
      <c r="BD33" s="4" t="str">
        <f t="shared" si="14"/>
        <v>999:99.99</v>
      </c>
      <c r="BE33" s="4" t="str">
        <f t="shared" si="15"/>
        <v>999:99.99</v>
      </c>
      <c r="BF33" s="4" t="str">
        <f t="shared" si="16"/>
        <v>999:99.99</v>
      </c>
      <c r="BG33" s="4" t="str">
        <f t="shared" si="44"/>
        <v>999:99.99</v>
      </c>
      <c r="BH33" s="4" t="str">
        <f t="shared" si="45"/>
        <v>999:99.99</v>
      </c>
      <c r="BI33" s="4">
        <f t="shared" si="46"/>
        <v>0</v>
      </c>
      <c r="BJ33" s="4">
        <f t="shared" si="47"/>
        <v>0</v>
      </c>
      <c r="BK33" s="4">
        <f t="shared" si="48"/>
        <v>0</v>
      </c>
      <c r="BL33" s="4">
        <f t="shared" si="49"/>
        <v>0</v>
      </c>
      <c r="BM33" s="4">
        <f t="shared" si="50"/>
        <v>0</v>
      </c>
      <c r="BN33" s="4" t="str">
        <f t="shared" si="17"/>
        <v>19000100</v>
      </c>
      <c r="BO33" s="4" t="str">
        <f t="shared" si="51"/>
        <v/>
      </c>
      <c r="BT33" s="4" t="str">
        <f t="shared" si="18"/>
        <v/>
      </c>
      <c r="BU33" s="4">
        <f t="shared" si="19"/>
        <v>0</v>
      </c>
      <c r="BV33" s="4">
        <f t="shared" si="20"/>
        <v>0</v>
      </c>
      <c r="BW33" s="4">
        <f t="shared" si="21"/>
        <v>0</v>
      </c>
      <c r="BX33" s="4">
        <f t="shared" si="22"/>
        <v>0</v>
      </c>
      <c r="BY33" s="4">
        <f t="shared" si="23"/>
        <v>0</v>
      </c>
      <c r="BZ33" s="4">
        <f t="shared" si="24"/>
        <v>0</v>
      </c>
      <c r="CA33" s="4">
        <f t="shared" si="25"/>
        <v>0</v>
      </c>
      <c r="CC33" s="4">
        <v>28</v>
      </c>
      <c r="CD33" s="4" t="s">
        <v>351</v>
      </c>
      <c r="CE33" s="4">
        <v>7</v>
      </c>
      <c r="CG33" s="4" t="str">
        <f t="shared" si="54"/>
        <v/>
      </c>
      <c r="CH33" s="4" t="str">
        <f t="shared" si="55"/>
        <v/>
      </c>
    </row>
    <row r="34" spans="1:86" ht="16.5" customHeight="1" x14ac:dyDescent="0.2">
      <c r="A34" s="7" t="str">
        <f t="shared" si="26"/>
        <v/>
      </c>
      <c r="B34" s="77"/>
      <c r="C34" s="78"/>
      <c r="D34" s="78"/>
      <c r="E34" s="78"/>
      <c r="F34" s="78"/>
      <c r="G34" s="7" t="str">
        <f t="shared" si="27"/>
        <v/>
      </c>
      <c r="H34" s="160" t="str">
        <f t="shared" si="28"/>
        <v/>
      </c>
      <c r="I34" s="160" t="str">
        <f>IF(BO34&gt;17,"",IF(ISERROR(VLOOKUP(BO34,BP$6:$BQ$23,2,0)),"",VLOOKUP(BO34,BP$6:$BQ$23,2,0)))</f>
        <v/>
      </c>
      <c r="J34" s="121"/>
      <c r="K34" s="109"/>
      <c r="L34" s="150"/>
      <c r="M34" s="121"/>
      <c r="N34" s="136"/>
      <c r="O34" s="152"/>
      <c r="P34" s="121"/>
      <c r="Q34" s="109"/>
      <c r="R34" s="138"/>
      <c r="S34" s="109"/>
      <c r="T34" s="138"/>
      <c r="U34" s="109"/>
      <c r="V34" s="167">
        <f t="shared" si="29"/>
        <v>0</v>
      </c>
      <c r="W34" s="11">
        <f t="shared" si="30"/>
        <v>0</v>
      </c>
      <c r="X34" s="11">
        <f t="shared" si="31"/>
        <v>0</v>
      </c>
      <c r="Y34" s="11">
        <f t="shared" si="32"/>
        <v>0</v>
      </c>
      <c r="Z34" s="11">
        <f t="shared" si="33"/>
        <v>0</v>
      </c>
      <c r="AA34" s="11">
        <f t="shared" si="34"/>
        <v>0</v>
      </c>
      <c r="AB34" s="4" t="str">
        <f t="shared" si="0"/>
        <v/>
      </c>
      <c r="AC34" s="4" t="str">
        <f t="shared" si="1"/>
        <v/>
      </c>
      <c r="AG34" s="4">
        <f t="shared" si="2"/>
        <v>0</v>
      </c>
      <c r="AH34" s="4">
        <f t="shared" si="35"/>
        <v>0</v>
      </c>
      <c r="AI34" s="4" t="str">
        <f t="shared" si="36"/>
        <v/>
      </c>
      <c r="AJ34" s="4" t="str">
        <f t="shared" si="3"/>
        <v/>
      </c>
      <c r="AK34" s="162" t="str">
        <f t="shared" si="4"/>
        <v/>
      </c>
      <c r="AL34" s="11">
        <f t="shared" si="37"/>
        <v>0</v>
      </c>
      <c r="AM34" s="11">
        <f t="shared" si="38"/>
        <v>0</v>
      </c>
      <c r="AN34" s="4" t="str">
        <f t="shared" si="39"/>
        <v/>
      </c>
      <c r="AO34" s="4">
        <v>0</v>
      </c>
      <c r="AP34" s="4" t="str">
        <f t="shared" si="5"/>
        <v xml:space="preserve"> </v>
      </c>
      <c r="AQ34" s="4" t="str">
        <f t="shared" si="6"/>
        <v xml:space="preserve">  </v>
      </c>
      <c r="AR34" s="4" t="str">
        <f t="shared" si="7"/>
        <v/>
      </c>
      <c r="AS34" s="4" t="str">
        <f t="shared" si="8"/>
        <v/>
      </c>
      <c r="AT34" s="4" t="str">
        <f t="shared" si="9"/>
        <v/>
      </c>
      <c r="AU34" s="4" t="str">
        <f t="shared" si="10"/>
        <v/>
      </c>
      <c r="AV34" s="4" t="str">
        <f t="shared" si="40"/>
        <v/>
      </c>
      <c r="AW34" s="4" t="str">
        <f t="shared" si="41"/>
        <v/>
      </c>
      <c r="AX34" s="4" t="str">
        <f t="shared" si="11"/>
        <v/>
      </c>
      <c r="AY34" s="4" t="str">
        <f t="shared" si="12"/>
        <v/>
      </c>
      <c r="AZ34" s="4" t="str">
        <f t="shared" si="13"/>
        <v/>
      </c>
      <c r="BA34" s="4" t="str">
        <f t="shared" si="42"/>
        <v/>
      </c>
      <c r="BB34" s="4" t="str">
        <f t="shared" si="43"/>
        <v/>
      </c>
      <c r="BC34" s="4" t="e">
        <f>IF(#REF!="100歳",1,0)</f>
        <v>#REF!</v>
      </c>
      <c r="BD34" s="4" t="str">
        <f t="shared" si="14"/>
        <v>999:99.99</v>
      </c>
      <c r="BE34" s="4" t="str">
        <f t="shared" si="15"/>
        <v>999:99.99</v>
      </c>
      <c r="BF34" s="4" t="str">
        <f t="shared" si="16"/>
        <v>999:99.99</v>
      </c>
      <c r="BG34" s="4" t="str">
        <f t="shared" si="44"/>
        <v>999:99.99</v>
      </c>
      <c r="BH34" s="4" t="str">
        <f t="shared" si="45"/>
        <v>999:99.99</v>
      </c>
      <c r="BI34" s="4">
        <f t="shared" si="46"/>
        <v>0</v>
      </c>
      <c r="BJ34" s="4">
        <f t="shared" si="47"/>
        <v>0</v>
      </c>
      <c r="BK34" s="4">
        <f t="shared" si="48"/>
        <v>0</v>
      </c>
      <c r="BL34" s="4">
        <f t="shared" si="49"/>
        <v>0</v>
      </c>
      <c r="BM34" s="4">
        <f t="shared" si="50"/>
        <v>0</v>
      </c>
      <c r="BN34" s="4" t="str">
        <f t="shared" si="17"/>
        <v>19000100</v>
      </c>
      <c r="BO34" s="4" t="str">
        <f t="shared" si="51"/>
        <v/>
      </c>
      <c r="BT34" s="4" t="str">
        <f t="shared" si="18"/>
        <v/>
      </c>
      <c r="BU34" s="4">
        <f t="shared" si="19"/>
        <v>0</v>
      </c>
      <c r="BV34" s="4">
        <f t="shared" si="20"/>
        <v>0</v>
      </c>
      <c r="BW34" s="4">
        <f t="shared" si="21"/>
        <v>0</v>
      </c>
      <c r="BX34" s="4">
        <f t="shared" si="22"/>
        <v>0</v>
      </c>
      <c r="BY34" s="4">
        <f t="shared" si="23"/>
        <v>0</v>
      </c>
      <c r="BZ34" s="4">
        <f t="shared" si="24"/>
        <v>0</v>
      </c>
      <c r="CA34" s="4">
        <f t="shared" si="25"/>
        <v>0</v>
      </c>
      <c r="CC34" s="4">
        <v>29</v>
      </c>
      <c r="CD34" s="4" t="s">
        <v>351</v>
      </c>
      <c r="CE34" s="4">
        <v>7</v>
      </c>
      <c r="CG34" s="4" t="str">
        <f t="shared" si="54"/>
        <v/>
      </c>
      <c r="CH34" s="4" t="str">
        <f t="shared" si="55"/>
        <v/>
      </c>
    </row>
    <row r="35" spans="1:86" ht="16.5" customHeight="1" x14ac:dyDescent="0.2">
      <c r="A35" s="7" t="str">
        <f t="shared" si="26"/>
        <v/>
      </c>
      <c r="B35" s="77"/>
      <c r="C35" s="78"/>
      <c r="D35" s="78"/>
      <c r="E35" s="78"/>
      <c r="F35" s="78"/>
      <c r="G35" s="7" t="str">
        <f t="shared" si="27"/>
        <v/>
      </c>
      <c r="H35" s="160" t="str">
        <f t="shared" si="28"/>
        <v/>
      </c>
      <c r="I35" s="160" t="str">
        <f>IF(BO35&gt;17,"",IF(ISERROR(VLOOKUP(BO35,BP$6:$BQ$23,2,0)),"",VLOOKUP(BO35,BP$6:$BQ$23,2,0)))</f>
        <v/>
      </c>
      <c r="J35" s="121"/>
      <c r="K35" s="109"/>
      <c r="L35" s="150"/>
      <c r="M35" s="121"/>
      <c r="N35" s="136"/>
      <c r="O35" s="152"/>
      <c r="P35" s="121"/>
      <c r="Q35" s="109"/>
      <c r="R35" s="138"/>
      <c r="S35" s="109"/>
      <c r="T35" s="138"/>
      <c r="U35" s="109"/>
      <c r="V35" s="167">
        <f t="shared" si="29"/>
        <v>0</v>
      </c>
      <c r="W35" s="11">
        <f t="shared" si="30"/>
        <v>0</v>
      </c>
      <c r="X35" s="11">
        <f t="shared" si="31"/>
        <v>0</v>
      </c>
      <c r="Y35" s="11">
        <f t="shared" si="32"/>
        <v>0</v>
      </c>
      <c r="Z35" s="11">
        <f t="shared" si="33"/>
        <v>0</v>
      </c>
      <c r="AA35" s="11">
        <f t="shared" si="34"/>
        <v>0</v>
      </c>
      <c r="AB35" s="4" t="str">
        <f t="shared" si="0"/>
        <v/>
      </c>
      <c r="AC35" s="4" t="str">
        <f t="shared" si="1"/>
        <v/>
      </c>
      <c r="AG35" s="4">
        <f t="shared" si="2"/>
        <v>0</v>
      </c>
      <c r="AH35" s="4">
        <f t="shared" si="35"/>
        <v>0</v>
      </c>
      <c r="AI35" s="4" t="str">
        <f t="shared" si="36"/>
        <v/>
      </c>
      <c r="AJ35" s="4" t="str">
        <f t="shared" si="3"/>
        <v/>
      </c>
      <c r="AK35" s="162" t="str">
        <f t="shared" si="4"/>
        <v/>
      </c>
      <c r="AL35" s="11">
        <f t="shared" si="37"/>
        <v>0</v>
      </c>
      <c r="AM35" s="11">
        <f t="shared" si="38"/>
        <v>0</v>
      </c>
      <c r="AN35" s="4" t="str">
        <f t="shared" si="39"/>
        <v/>
      </c>
      <c r="AO35" s="4">
        <v>0</v>
      </c>
      <c r="AP35" s="4" t="str">
        <f t="shared" si="5"/>
        <v xml:space="preserve"> </v>
      </c>
      <c r="AQ35" s="4" t="str">
        <f t="shared" si="6"/>
        <v xml:space="preserve">  </v>
      </c>
      <c r="AR35" s="4" t="str">
        <f t="shared" si="7"/>
        <v/>
      </c>
      <c r="AS35" s="4" t="str">
        <f t="shared" si="8"/>
        <v/>
      </c>
      <c r="AT35" s="4" t="str">
        <f t="shared" si="9"/>
        <v/>
      </c>
      <c r="AU35" s="4" t="str">
        <f t="shared" si="10"/>
        <v/>
      </c>
      <c r="AV35" s="4" t="str">
        <f t="shared" si="40"/>
        <v/>
      </c>
      <c r="AW35" s="4" t="str">
        <f t="shared" si="41"/>
        <v/>
      </c>
      <c r="AX35" s="4" t="str">
        <f t="shared" si="11"/>
        <v/>
      </c>
      <c r="AY35" s="4" t="str">
        <f t="shared" si="12"/>
        <v/>
      </c>
      <c r="AZ35" s="4" t="str">
        <f t="shared" si="13"/>
        <v/>
      </c>
      <c r="BA35" s="4" t="str">
        <f t="shared" si="42"/>
        <v/>
      </c>
      <c r="BB35" s="4" t="str">
        <f t="shared" si="43"/>
        <v/>
      </c>
      <c r="BC35" s="4" t="e">
        <f>IF(#REF!="100歳",1,0)</f>
        <v>#REF!</v>
      </c>
      <c r="BD35" s="4" t="str">
        <f t="shared" si="14"/>
        <v>999:99.99</v>
      </c>
      <c r="BE35" s="4" t="str">
        <f t="shared" si="15"/>
        <v>999:99.99</v>
      </c>
      <c r="BF35" s="4" t="str">
        <f t="shared" si="16"/>
        <v>999:99.99</v>
      </c>
      <c r="BG35" s="4" t="str">
        <f t="shared" si="44"/>
        <v>999:99.99</v>
      </c>
      <c r="BH35" s="4" t="str">
        <f t="shared" si="45"/>
        <v>999:99.99</v>
      </c>
      <c r="BI35" s="4">
        <f t="shared" si="46"/>
        <v>0</v>
      </c>
      <c r="BJ35" s="4">
        <f t="shared" si="47"/>
        <v>0</v>
      </c>
      <c r="BK35" s="4">
        <f t="shared" si="48"/>
        <v>0</v>
      </c>
      <c r="BL35" s="4">
        <f t="shared" si="49"/>
        <v>0</v>
      </c>
      <c r="BM35" s="4">
        <f t="shared" si="50"/>
        <v>0</v>
      </c>
      <c r="BN35" s="4" t="str">
        <f t="shared" si="17"/>
        <v>19000100</v>
      </c>
      <c r="BO35" s="4" t="str">
        <f t="shared" si="51"/>
        <v/>
      </c>
      <c r="BT35" s="4" t="str">
        <f t="shared" si="18"/>
        <v/>
      </c>
      <c r="BU35" s="4">
        <f t="shared" si="19"/>
        <v>0</v>
      </c>
      <c r="BV35" s="4">
        <f t="shared" si="20"/>
        <v>0</v>
      </c>
      <c r="BW35" s="4">
        <f t="shared" si="21"/>
        <v>0</v>
      </c>
      <c r="BX35" s="4">
        <f t="shared" si="22"/>
        <v>0</v>
      </c>
      <c r="BY35" s="4">
        <f t="shared" si="23"/>
        <v>0</v>
      </c>
      <c r="BZ35" s="4">
        <f t="shared" si="24"/>
        <v>0</v>
      </c>
      <c r="CA35" s="4">
        <f t="shared" si="25"/>
        <v>0</v>
      </c>
      <c r="CC35" s="4">
        <v>30</v>
      </c>
      <c r="CD35" s="4" t="s">
        <v>351</v>
      </c>
      <c r="CE35" s="4">
        <v>7</v>
      </c>
      <c r="CG35" s="4" t="str">
        <f t="shared" si="54"/>
        <v/>
      </c>
      <c r="CH35" s="4" t="str">
        <f t="shared" si="55"/>
        <v/>
      </c>
    </row>
    <row r="36" spans="1:86" ht="16.5" customHeight="1" x14ac:dyDescent="0.2">
      <c r="A36" s="7" t="str">
        <f t="shared" si="26"/>
        <v/>
      </c>
      <c r="B36" s="77"/>
      <c r="C36" s="78"/>
      <c r="D36" s="78"/>
      <c r="E36" s="78"/>
      <c r="F36" s="78"/>
      <c r="G36" s="7" t="str">
        <f t="shared" si="27"/>
        <v/>
      </c>
      <c r="H36" s="160" t="str">
        <f t="shared" si="28"/>
        <v/>
      </c>
      <c r="I36" s="160" t="str">
        <f>IF(BO36&gt;17,"",IF(ISERROR(VLOOKUP(BO36,BP$6:$BQ$23,2,0)),"",VLOOKUP(BO36,BP$6:$BQ$23,2,0)))</f>
        <v/>
      </c>
      <c r="J36" s="121"/>
      <c r="K36" s="109"/>
      <c r="L36" s="150"/>
      <c r="M36" s="121"/>
      <c r="N36" s="136"/>
      <c r="O36" s="152"/>
      <c r="P36" s="121"/>
      <c r="Q36" s="109"/>
      <c r="R36" s="138"/>
      <c r="S36" s="109"/>
      <c r="T36" s="138"/>
      <c r="U36" s="109"/>
      <c r="V36" s="167">
        <f t="shared" si="29"/>
        <v>0</v>
      </c>
      <c r="W36" s="11">
        <f t="shared" si="30"/>
        <v>0</v>
      </c>
      <c r="X36" s="11">
        <f t="shared" si="31"/>
        <v>0</v>
      </c>
      <c r="Y36" s="11">
        <f t="shared" si="32"/>
        <v>0</v>
      </c>
      <c r="Z36" s="11">
        <f t="shared" si="33"/>
        <v>0</v>
      </c>
      <c r="AA36" s="11">
        <f t="shared" si="34"/>
        <v>0</v>
      </c>
      <c r="AB36" s="4" t="str">
        <f t="shared" si="0"/>
        <v/>
      </c>
      <c r="AC36" s="4" t="str">
        <f t="shared" si="1"/>
        <v/>
      </c>
      <c r="AG36" s="4">
        <f t="shared" si="2"/>
        <v>0</v>
      </c>
      <c r="AH36" s="4">
        <f t="shared" si="35"/>
        <v>0</v>
      </c>
      <c r="AI36" s="4" t="str">
        <f t="shared" si="36"/>
        <v/>
      </c>
      <c r="AJ36" s="4" t="str">
        <f t="shared" si="3"/>
        <v/>
      </c>
      <c r="AK36" s="162" t="str">
        <f t="shared" si="4"/>
        <v/>
      </c>
      <c r="AL36" s="11">
        <f t="shared" si="37"/>
        <v>0</v>
      </c>
      <c r="AM36" s="11">
        <f t="shared" si="38"/>
        <v>0</v>
      </c>
      <c r="AN36" s="4" t="str">
        <f t="shared" si="39"/>
        <v/>
      </c>
      <c r="AO36" s="4">
        <v>0</v>
      </c>
      <c r="AP36" s="4" t="str">
        <f t="shared" si="5"/>
        <v xml:space="preserve"> </v>
      </c>
      <c r="AQ36" s="4" t="str">
        <f t="shared" si="6"/>
        <v xml:space="preserve">  </v>
      </c>
      <c r="AR36" s="4" t="str">
        <f t="shared" si="7"/>
        <v/>
      </c>
      <c r="AS36" s="4" t="str">
        <f t="shared" si="8"/>
        <v/>
      </c>
      <c r="AT36" s="4" t="str">
        <f t="shared" si="9"/>
        <v/>
      </c>
      <c r="AU36" s="4" t="str">
        <f t="shared" si="10"/>
        <v/>
      </c>
      <c r="AV36" s="4" t="str">
        <f t="shared" si="40"/>
        <v/>
      </c>
      <c r="AW36" s="4" t="str">
        <f t="shared" si="41"/>
        <v/>
      </c>
      <c r="AX36" s="4" t="str">
        <f t="shared" si="11"/>
        <v/>
      </c>
      <c r="AY36" s="4" t="str">
        <f t="shared" si="12"/>
        <v/>
      </c>
      <c r="AZ36" s="4" t="str">
        <f t="shared" si="13"/>
        <v/>
      </c>
      <c r="BA36" s="4" t="str">
        <f t="shared" si="42"/>
        <v/>
      </c>
      <c r="BB36" s="4" t="str">
        <f t="shared" si="43"/>
        <v/>
      </c>
      <c r="BC36" s="4" t="e">
        <f>IF(#REF!="100歳",1,0)</f>
        <v>#REF!</v>
      </c>
      <c r="BD36" s="4" t="str">
        <f t="shared" si="14"/>
        <v>999:99.99</v>
      </c>
      <c r="BE36" s="4" t="str">
        <f t="shared" si="15"/>
        <v>999:99.99</v>
      </c>
      <c r="BF36" s="4" t="str">
        <f t="shared" si="16"/>
        <v>999:99.99</v>
      </c>
      <c r="BG36" s="4" t="str">
        <f t="shared" si="44"/>
        <v>999:99.99</v>
      </c>
      <c r="BH36" s="4" t="str">
        <f t="shared" si="45"/>
        <v>999:99.99</v>
      </c>
      <c r="BI36" s="4">
        <f t="shared" si="46"/>
        <v>0</v>
      </c>
      <c r="BJ36" s="4">
        <f t="shared" si="47"/>
        <v>0</v>
      </c>
      <c r="BK36" s="4">
        <f t="shared" si="48"/>
        <v>0</v>
      </c>
      <c r="BL36" s="4">
        <f t="shared" si="49"/>
        <v>0</v>
      </c>
      <c r="BM36" s="4">
        <f t="shared" si="50"/>
        <v>0</v>
      </c>
      <c r="BN36" s="4" t="str">
        <f t="shared" si="17"/>
        <v>19000100</v>
      </c>
      <c r="BO36" s="4" t="str">
        <f t="shared" si="51"/>
        <v/>
      </c>
      <c r="BT36" s="4" t="str">
        <f t="shared" si="18"/>
        <v/>
      </c>
      <c r="BU36" s="4">
        <f t="shared" si="19"/>
        <v>0</v>
      </c>
      <c r="BV36" s="4">
        <f t="shared" si="20"/>
        <v>0</v>
      </c>
      <c r="BW36" s="4">
        <f t="shared" si="21"/>
        <v>0</v>
      </c>
      <c r="BX36" s="4">
        <f t="shared" si="22"/>
        <v>0</v>
      </c>
      <c r="BY36" s="4">
        <f t="shared" si="23"/>
        <v>0</v>
      </c>
      <c r="BZ36" s="4">
        <f t="shared" si="24"/>
        <v>0</v>
      </c>
      <c r="CA36" s="4">
        <f t="shared" si="25"/>
        <v>0</v>
      </c>
      <c r="CC36" s="4">
        <v>31</v>
      </c>
      <c r="CD36" s="4" t="s">
        <v>351</v>
      </c>
      <c r="CE36" s="4">
        <v>7</v>
      </c>
      <c r="CG36" s="4" t="str">
        <f t="shared" si="54"/>
        <v/>
      </c>
      <c r="CH36" s="4" t="str">
        <f t="shared" si="55"/>
        <v/>
      </c>
    </row>
    <row r="37" spans="1:86" ht="16.5" customHeight="1" x14ac:dyDescent="0.2">
      <c r="A37" s="7" t="str">
        <f t="shared" si="26"/>
        <v/>
      </c>
      <c r="B37" s="77"/>
      <c r="C37" s="78"/>
      <c r="D37" s="78"/>
      <c r="E37" s="78"/>
      <c r="F37" s="78"/>
      <c r="G37" s="7" t="str">
        <f t="shared" si="27"/>
        <v/>
      </c>
      <c r="H37" s="160" t="str">
        <f t="shared" si="28"/>
        <v/>
      </c>
      <c r="I37" s="160" t="str">
        <f>IF(BO37&gt;17,"",IF(ISERROR(VLOOKUP(BO37,BP$6:$BQ$23,2,0)),"",VLOOKUP(BO37,BP$6:$BQ$23,2,0)))</f>
        <v/>
      </c>
      <c r="J37" s="121"/>
      <c r="K37" s="109"/>
      <c r="L37" s="150"/>
      <c r="M37" s="121"/>
      <c r="N37" s="136"/>
      <c r="O37" s="152"/>
      <c r="P37" s="121"/>
      <c r="Q37" s="109"/>
      <c r="R37" s="138"/>
      <c r="S37" s="109"/>
      <c r="T37" s="138"/>
      <c r="U37" s="109"/>
      <c r="V37" s="167">
        <f t="shared" si="29"/>
        <v>0</v>
      </c>
      <c r="W37" s="11">
        <f t="shared" si="30"/>
        <v>0</v>
      </c>
      <c r="X37" s="11">
        <f t="shared" si="31"/>
        <v>0</v>
      </c>
      <c r="Y37" s="11">
        <f t="shared" si="32"/>
        <v>0</v>
      </c>
      <c r="Z37" s="11">
        <f t="shared" si="33"/>
        <v>0</v>
      </c>
      <c r="AA37" s="11">
        <f t="shared" si="34"/>
        <v>0</v>
      </c>
      <c r="AB37" s="4" t="str">
        <f t="shared" si="0"/>
        <v/>
      </c>
      <c r="AC37" s="4" t="str">
        <f t="shared" si="1"/>
        <v/>
      </c>
      <c r="AG37" s="4">
        <f t="shared" si="2"/>
        <v>0</v>
      </c>
      <c r="AH37" s="4">
        <f t="shared" si="35"/>
        <v>0</v>
      </c>
      <c r="AI37" s="4" t="str">
        <f t="shared" si="36"/>
        <v/>
      </c>
      <c r="AJ37" s="4" t="str">
        <f t="shared" si="3"/>
        <v/>
      </c>
      <c r="AK37" s="162" t="str">
        <f t="shared" si="4"/>
        <v/>
      </c>
      <c r="AL37" s="11">
        <f t="shared" si="37"/>
        <v>0</v>
      </c>
      <c r="AM37" s="11">
        <f t="shared" si="38"/>
        <v>0</v>
      </c>
      <c r="AN37" s="4" t="str">
        <f t="shared" si="39"/>
        <v/>
      </c>
      <c r="AO37" s="4">
        <v>0</v>
      </c>
      <c r="AP37" s="4" t="str">
        <f t="shared" si="5"/>
        <v xml:space="preserve"> </v>
      </c>
      <c r="AQ37" s="4" t="str">
        <f t="shared" si="6"/>
        <v xml:space="preserve">  </v>
      </c>
      <c r="AR37" s="4" t="str">
        <f t="shared" si="7"/>
        <v/>
      </c>
      <c r="AS37" s="4" t="str">
        <f t="shared" si="8"/>
        <v/>
      </c>
      <c r="AT37" s="4" t="str">
        <f t="shared" si="9"/>
        <v/>
      </c>
      <c r="AU37" s="4" t="str">
        <f t="shared" si="10"/>
        <v/>
      </c>
      <c r="AV37" s="4" t="str">
        <f t="shared" si="40"/>
        <v/>
      </c>
      <c r="AW37" s="4" t="str">
        <f t="shared" si="41"/>
        <v/>
      </c>
      <c r="AX37" s="4" t="str">
        <f t="shared" si="11"/>
        <v/>
      </c>
      <c r="AY37" s="4" t="str">
        <f t="shared" si="12"/>
        <v/>
      </c>
      <c r="AZ37" s="4" t="str">
        <f t="shared" si="13"/>
        <v/>
      </c>
      <c r="BA37" s="4" t="str">
        <f t="shared" si="42"/>
        <v/>
      </c>
      <c r="BB37" s="4" t="str">
        <f t="shared" si="43"/>
        <v/>
      </c>
      <c r="BC37" s="4" t="e">
        <f>IF(#REF!="100歳",1,0)</f>
        <v>#REF!</v>
      </c>
      <c r="BD37" s="4" t="str">
        <f t="shared" si="14"/>
        <v>999:99.99</v>
      </c>
      <c r="BE37" s="4" t="str">
        <f t="shared" si="15"/>
        <v>999:99.99</v>
      </c>
      <c r="BF37" s="4" t="str">
        <f t="shared" si="16"/>
        <v>999:99.99</v>
      </c>
      <c r="BG37" s="4" t="str">
        <f t="shared" si="44"/>
        <v>999:99.99</v>
      </c>
      <c r="BH37" s="4" t="str">
        <f t="shared" si="45"/>
        <v>999:99.99</v>
      </c>
      <c r="BI37" s="4">
        <f t="shared" si="46"/>
        <v>0</v>
      </c>
      <c r="BJ37" s="4">
        <f t="shared" si="47"/>
        <v>0</v>
      </c>
      <c r="BK37" s="4">
        <f t="shared" si="48"/>
        <v>0</v>
      </c>
      <c r="BL37" s="4">
        <f t="shared" si="49"/>
        <v>0</v>
      </c>
      <c r="BM37" s="4">
        <f t="shared" si="50"/>
        <v>0</v>
      </c>
      <c r="BN37" s="4" t="str">
        <f t="shared" si="17"/>
        <v>19000100</v>
      </c>
      <c r="BO37" s="4" t="str">
        <f t="shared" si="51"/>
        <v/>
      </c>
      <c r="BT37" s="4" t="str">
        <f t="shared" si="18"/>
        <v/>
      </c>
      <c r="BU37" s="4">
        <f t="shared" si="19"/>
        <v>0</v>
      </c>
      <c r="BV37" s="4">
        <f t="shared" si="20"/>
        <v>0</v>
      </c>
      <c r="BW37" s="4">
        <f t="shared" si="21"/>
        <v>0</v>
      </c>
      <c r="BX37" s="4">
        <f t="shared" si="22"/>
        <v>0</v>
      </c>
      <c r="BY37" s="4">
        <f t="shared" si="23"/>
        <v>0</v>
      </c>
      <c r="BZ37" s="4">
        <f t="shared" si="24"/>
        <v>0</v>
      </c>
      <c r="CA37" s="4">
        <f t="shared" si="25"/>
        <v>0</v>
      </c>
      <c r="CC37" s="4">
        <v>32</v>
      </c>
      <c r="CD37" s="4" t="s">
        <v>351</v>
      </c>
      <c r="CE37" s="4">
        <v>7</v>
      </c>
      <c r="CG37" s="4" t="str">
        <f t="shared" si="54"/>
        <v/>
      </c>
      <c r="CH37" s="4" t="str">
        <f t="shared" si="55"/>
        <v/>
      </c>
    </row>
    <row r="38" spans="1:86" ht="16.5" customHeight="1" x14ac:dyDescent="0.2">
      <c r="A38" s="7" t="str">
        <f t="shared" si="26"/>
        <v/>
      </c>
      <c r="B38" s="77"/>
      <c r="C38" s="78"/>
      <c r="D38" s="78"/>
      <c r="E38" s="78"/>
      <c r="F38" s="78"/>
      <c r="G38" s="7" t="str">
        <f t="shared" si="27"/>
        <v/>
      </c>
      <c r="H38" s="160" t="str">
        <f t="shared" si="28"/>
        <v/>
      </c>
      <c r="I38" s="160" t="str">
        <f>IF(BO38&gt;17,"",IF(ISERROR(VLOOKUP(BO38,BP$6:$BQ$23,2,0)),"",VLOOKUP(BO38,BP$6:$BQ$23,2,0)))</f>
        <v/>
      </c>
      <c r="J38" s="121"/>
      <c r="K38" s="109"/>
      <c r="L38" s="150"/>
      <c r="M38" s="121"/>
      <c r="N38" s="136"/>
      <c r="O38" s="152"/>
      <c r="P38" s="121"/>
      <c r="Q38" s="109"/>
      <c r="R38" s="138"/>
      <c r="S38" s="109"/>
      <c r="T38" s="138"/>
      <c r="U38" s="109"/>
      <c r="V38" s="167">
        <f t="shared" si="29"/>
        <v>0</v>
      </c>
      <c r="W38" s="11">
        <f t="shared" si="30"/>
        <v>0</v>
      </c>
      <c r="X38" s="11">
        <f t="shared" si="31"/>
        <v>0</v>
      </c>
      <c r="Y38" s="11">
        <f t="shared" si="32"/>
        <v>0</v>
      </c>
      <c r="Z38" s="11">
        <f t="shared" si="33"/>
        <v>0</v>
      </c>
      <c r="AA38" s="11">
        <f t="shared" si="34"/>
        <v>0</v>
      </c>
      <c r="AB38" s="4" t="str">
        <f t="shared" si="0"/>
        <v/>
      </c>
      <c r="AC38" s="4" t="str">
        <f t="shared" si="1"/>
        <v/>
      </c>
      <c r="AG38" s="4">
        <f t="shared" si="2"/>
        <v>0</v>
      </c>
      <c r="AH38" s="4">
        <f t="shared" si="35"/>
        <v>0</v>
      </c>
      <c r="AI38" s="4" t="str">
        <f t="shared" si="36"/>
        <v/>
      </c>
      <c r="AJ38" s="4" t="str">
        <f t="shared" si="3"/>
        <v/>
      </c>
      <c r="AK38" s="162" t="str">
        <f t="shared" si="4"/>
        <v/>
      </c>
      <c r="AL38" s="11">
        <f t="shared" si="37"/>
        <v>0</v>
      </c>
      <c r="AM38" s="11">
        <f t="shared" si="38"/>
        <v>0</v>
      </c>
      <c r="AN38" s="4" t="str">
        <f t="shared" si="39"/>
        <v/>
      </c>
      <c r="AO38" s="4">
        <v>0</v>
      </c>
      <c r="AP38" s="4" t="str">
        <f t="shared" si="5"/>
        <v xml:space="preserve"> </v>
      </c>
      <c r="AQ38" s="4" t="str">
        <f t="shared" si="6"/>
        <v xml:space="preserve">  </v>
      </c>
      <c r="AR38" s="4" t="str">
        <f t="shared" si="7"/>
        <v/>
      </c>
      <c r="AS38" s="4" t="str">
        <f t="shared" si="8"/>
        <v/>
      </c>
      <c r="AT38" s="4" t="str">
        <f t="shared" si="9"/>
        <v/>
      </c>
      <c r="AU38" s="4" t="str">
        <f t="shared" si="10"/>
        <v/>
      </c>
      <c r="AV38" s="4" t="str">
        <f t="shared" si="40"/>
        <v/>
      </c>
      <c r="AW38" s="4" t="str">
        <f t="shared" si="41"/>
        <v/>
      </c>
      <c r="AX38" s="4" t="str">
        <f t="shared" si="11"/>
        <v/>
      </c>
      <c r="AY38" s="4" t="str">
        <f t="shared" si="12"/>
        <v/>
      </c>
      <c r="AZ38" s="4" t="str">
        <f t="shared" si="13"/>
        <v/>
      </c>
      <c r="BA38" s="4" t="str">
        <f t="shared" si="42"/>
        <v/>
      </c>
      <c r="BB38" s="4" t="str">
        <f t="shared" si="43"/>
        <v/>
      </c>
      <c r="BC38" s="4" t="e">
        <f>IF(#REF!="100歳",1,0)</f>
        <v>#REF!</v>
      </c>
      <c r="BD38" s="4" t="str">
        <f t="shared" si="14"/>
        <v>999:99.99</v>
      </c>
      <c r="BE38" s="4" t="str">
        <f t="shared" si="15"/>
        <v>999:99.99</v>
      </c>
      <c r="BF38" s="4" t="str">
        <f t="shared" si="16"/>
        <v>999:99.99</v>
      </c>
      <c r="BG38" s="4" t="str">
        <f t="shared" si="44"/>
        <v>999:99.99</v>
      </c>
      <c r="BH38" s="4" t="str">
        <f t="shared" si="45"/>
        <v>999:99.99</v>
      </c>
      <c r="BI38" s="4">
        <f t="shared" si="46"/>
        <v>0</v>
      </c>
      <c r="BJ38" s="4">
        <f t="shared" si="47"/>
        <v>0</v>
      </c>
      <c r="BK38" s="4">
        <f t="shared" si="48"/>
        <v>0</v>
      </c>
      <c r="BL38" s="4">
        <f t="shared" si="49"/>
        <v>0</v>
      </c>
      <c r="BM38" s="4">
        <f t="shared" si="50"/>
        <v>0</v>
      </c>
      <c r="BN38" s="4" t="str">
        <f t="shared" si="17"/>
        <v>19000100</v>
      </c>
      <c r="BO38" s="4" t="str">
        <f t="shared" si="51"/>
        <v/>
      </c>
      <c r="BT38" s="4" t="str">
        <f t="shared" ref="BT38:BT69" si="56">IF(B38="","",VLOOKUP(I38,$BQ$6:$BR$22,2,0))</f>
        <v/>
      </c>
      <c r="BU38" s="4">
        <f t="shared" si="19"/>
        <v>0</v>
      </c>
      <c r="BV38" s="4">
        <f t="shared" si="20"/>
        <v>0</v>
      </c>
      <c r="BW38" s="4">
        <f t="shared" si="21"/>
        <v>0</v>
      </c>
      <c r="BX38" s="4">
        <f t="shared" si="22"/>
        <v>0</v>
      </c>
      <c r="BY38" s="4">
        <f t="shared" si="23"/>
        <v>0</v>
      </c>
      <c r="BZ38" s="4">
        <f t="shared" si="24"/>
        <v>0</v>
      </c>
      <c r="CA38" s="4">
        <f t="shared" si="25"/>
        <v>0</v>
      </c>
      <c r="CC38" s="4">
        <v>33</v>
      </c>
      <c r="CD38" s="4" t="s">
        <v>351</v>
      </c>
      <c r="CE38" s="4">
        <v>7</v>
      </c>
      <c r="CG38" s="4" t="str">
        <f t="shared" si="54"/>
        <v/>
      </c>
      <c r="CH38" s="4" t="str">
        <f t="shared" si="55"/>
        <v/>
      </c>
    </row>
    <row r="39" spans="1:86" ht="16.5" customHeight="1" x14ac:dyDescent="0.2">
      <c r="A39" s="7" t="str">
        <f t="shared" si="26"/>
        <v/>
      </c>
      <c r="B39" s="77"/>
      <c r="C39" s="78"/>
      <c r="D39" s="78"/>
      <c r="E39" s="78"/>
      <c r="F39" s="78"/>
      <c r="G39" s="7" t="str">
        <f t="shared" si="27"/>
        <v/>
      </c>
      <c r="H39" s="160" t="str">
        <f t="shared" si="28"/>
        <v/>
      </c>
      <c r="I39" s="160" t="str">
        <f>IF(BO39&gt;17,"",IF(ISERROR(VLOOKUP(BO39,BP$6:$BQ$23,2,0)),"",VLOOKUP(BO39,BP$6:$BQ$23,2,0)))</f>
        <v/>
      </c>
      <c r="J39" s="121"/>
      <c r="K39" s="109"/>
      <c r="L39" s="150"/>
      <c r="M39" s="121"/>
      <c r="N39" s="136"/>
      <c r="O39" s="152"/>
      <c r="P39" s="121"/>
      <c r="Q39" s="109"/>
      <c r="R39" s="138"/>
      <c r="S39" s="109"/>
      <c r="T39" s="138"/>
      <c r="U39" s="109"/>
      <c r="V39" s="167">
        <f t="shared" si="29"/>
        <v>0</v>
      </c>
      <c r="W39" s="11">
        <f t="shared" si="30"/>
        <v>0</v>
      </c>
      <c r="X39" s="11">
        <f t="shared" si="31"/>
        <v>0</v>
      </c>
      <c r="Y39" s="11">
        <f t="shared" si="32"/>
        <v>0</v>
      </c>
      <c r="Z39" s="11">
        <f t="shared" si="33"/>
        <v>0</v>
      </c>
      <c r="AA39" s="11">
        <f t="shared" si="34"/>
        <v>0</v>
      </c>
      <c r="AB39" s="4" t="str">
        <f t="shared" si="0"/>
        <v/>
      </c>
      <c r="AC39" s="4" t="str">
        <f t="shared" si="1"/>
        <v/>
      </c>
      <c r="AG39" s="4">
        <f t="shared" si="2"/>
        <v>0</v>
      </c>
      <c r="AH39" s="4">
        <f t="shared" si="35"/>
        <v>0</v>
      </c>
      <c r="AI39" s="4" t="str">
        <f t="shared" si="36"/>
        <v/>
      </c>
      <c r="AJ39" s="4" t="str">
        <f t="shared" si="3"/>
        <v/>
      </c>
      <c r="AK39" s="162" t="str">
        <f t="shared" si="4"/>
        <v/>
      </c>
      <c r="AL39" s="11">
        <f t="shared" si="37"/>
        <v>0</v>
      </c>
      <c r="AM39" s="11">
        <f t="shared" si="38"/>
        <v>0</v>
      </c>
      <c r="AN39" s="4" t="str">
        <f t="shared" si="39"/>
        <v/>
      </c>
      <c r="AO39" s="4">
        <v>0</v>
      </c>
      <c r="AP39" s="4" t="str">
        <f t="shared" si="5"/>
        <v xml:space="preserve"> </v>
      </c>
      <c r="AQ39" s="4" t="str">
        <f t="shared" si="6"/>
        <v xml:space="preserve">  </v>
      </c>
      <c r="AR39" s="4" t="str">
        <f t="shared" si="7"/>
        <v/>
      </c>
      <c r="AS39" s="4" t="str">
        <f t="shared" si="8"/>
        <v/>
      </c>
      <c r="AT39" s="4" t="str">
        <f t="shared" si="9"/>
        <v/>
      </c>
      <c r="AU39" s="4" t="str">
        <f t="shared" si="10"/>
        <v/>
      </c>
      <c r="AV39" s="4" t="str">
        <f t="shared" si="40"/>
        <v/>
      </c>
      <c r="AW39" s="4" t="str">
        <f t="shared" si="41"/>
        <v/>
      </c>
      <c r="AX39" s="4" t="str">
        <f t="shared" si="11"/>
        <v/>
      </c>
      <c r="AY39" s="4" t="str">
        <f t="shared" si="12"/>
        <v/>
      </c>
      <c r="AZ39" s="4" t="str">
        <f t="shared" si="13"/>
        <v/>
      </c>
      <c r="BA39" s="4" t="str">
        <f t="shared" si="42"/>
        <v/>
      </c>
      <c r="BB39" s="4" t="str">
        <f t="shared" si="43"/>
        <v/>
      </c>
      <c r="BC39" s="4" t="e">
        <f>IF(#REF!="100歳",1,0)</f>
        <v>#REF!</v>
      </c>
      <c r="BD39" s="4" t="str">
        <f t="shared" si="14"/>
        <v>999:99.99</v>
      </c>
      <c r="BE39" s="4" t="str">
        <f t="shared" si="15"/>
        <v>999:99.99</v>
      </c>
      <c r="BF39" s="4" t="str">
        <f t="shared" si="16"/>
        <v>999:99.99</v>
      </c>
      <c r="BG39" s="4" t="str">
        <f t="shared" si="44"/>
        <v>999:99.99</v>
      </c>
      <c r="BH39" s="4" t="str">
        <f t="shared" si="45"/>
        <v>999:99.99</v>
      </c>
      <c r="BI39" s="4">
        <f t="shared" si="46"/>
        <v>0</v>
      </c>
      <c r="BJ39" s="4">
        <f t="shared" si="47"/>
        <v>0</v>
      </c>
      <c r="BK39" s="4">
        <f t="shared" si="48"/>
        <v>0</v>
      </c>
      <c r="BL39" s="4">
        <f t="shared" si="49"/>
        <v>0</v>
      </c>
      <c r="BM39" s="4">
        <f t="shared" si="50"/>
        <v>0</v>
      </c>
      <c r="BN39" s="4" t="str">
        <f t="shared" si="17"/>
        <v>19000100</v>
      </c>
      <c r="BO39" s="4" t="str">
        <f t="shared" si="51"/>
        <v/>
      </c>
      <c r="BT39" s="4" t="str">
        <f t="shared" si="56"/>
        <v/>
      </c>
      <c r="BU39" s="4">
        <f t="shared" si="19"/>
        <v>0</v>
      </c>
      <c r="BV39" s="4">
        <f t="shared" si="20"/>
        <v>0</v>
      </c>
      <c r="BW39" s="4">
        <f t="shared" si="21"/>
        <v>0</v>
      </c>
      <c r="BX39" s="4">
        <f t="shared" si="22"/>
        <v>0</v>
      </c>
      <c r="BY39" s="4">
        <f t="shared" si="23"/>
        <v>0</v>
      </c>
      <c r="BZ39" s="4">
        <f t="shared" si="24"/>
        <v>0</v>
      </c>
      <c r="CA39" s="4">
        <f t="shared" si="25"/>
        <v>0</v>
      </c>
      <c r="CC39" s="4">
        <v>34</v>
      </c>
      <c r="CD39" s="4" t="s">
        <v>351</v>
      </c>
      <c r="CE39" s="4">
        <v>7</v>
      </c>
      <c r="CG39" s="4" t="str">
        <f t="shared" si="54"/>
        <v/>
      </c>
      <c r="CH39" s="4" t="str">
        <f t="shared" si="55"/>
        <v/>
      </c>
    </row>
    <row r="40" spans="1:86" ht="16.5" customHeight="1" x14ac:dyDescent="0.2">
      <c r="A40" s="7" t="str">
        <f t="shared" si="26"/>
        <v/>
      </c>
      <c r="B40" s="77"/>
      <c r="C40" s="78"/>
      <c r="D40" s="78"/>
      <c r="E40" s="78"/>
      <c r="F40" s="78"/>
      <c r="G40" s="7" t="str">
        <f t="shared" si="27"/>
        <v/>
      </c>
      <c r="H40" s="160" t="str">
        <f t="shared" si="28"/>
        <v/>
      </c>
      <c r="I40" s="160" t="str">
        <f>IF(BO40&gt;17,"",IF(ISERROR(VLOOKUP(BO40,BP$6:$BQ$23,2,0)),"",VLOOKUP(BO40,BP$6:$BQ$23,2,0)))</f>
        <v/>
      </c>
      <c r="J40" s="121"/>
      <c r="K40" s="109"/>
      <c r="L40" s="150"/>
      <c r="M40" s="121"/>
      <c r="N40" s="136"/>
      <c r="O40" s="152"/>
      <c r="P40" s="121"/>
      <c r="Q40" s="109"/>
      <c r="R40" s="138"/>
      <c r="S40" s="109"/>
      <c r="T40" s="138"/>
      <c r="U40" s="109"/>
      <c r="V40" s="167">
        <f t="shared" si="29"/>
        <v>0</v>
      </c>
      <c r="W40" s="11">
        <f t="shared" si="30"/>
        <v>0</v>
      </c>
      <c r="X40" s="11">
        <f t="shared" si="31"/>
        <v>0</v>
      </c>
      <c r="Y40" s="11">
        <f t="shared" si="32"/>
        <v>0</v>
      </c>
      <c r="Z40" s="11">
        <f t="shared" si="33"/>
        <v>0</v>
      </c>
      <c r="AA40" s="11">
        <f t="shared" si="34"/>
        <v>0</v>
      </c>
      <c r="AB40" s="4" t="str">
        <f t="shared" si="0"/>
        <v/>
      </c>
      <c r="AC40" s="4" t="str">
        <f t="shared" si="1"/>
        <v/>
      </c>
      <c r="AG40" s="4">
        <f t="shared" si="2"/>
        <v>0</v>
      </c>
      <c r="AH40" s="4">
        <f t="shared" si="35"/>
        <v>0</v>
      </c>
      <c r="AI40" s="4" t="str">
        <f t="shared" si="36"/>
        <v/>
      </c>
      <c r="AJ40" s="4" t="str">
        <f t="shared" si="3"/>
        <v/>
      </c>
      <c r="AK40" s="162" t="str">
        <f t="shared" si="4"/>
        <v/>
      </c>
      <c r="AL40" s="11">
        <f t="shared" si="37"/>
        <v>0</v>
      </c>
      <c r="AM40" s="11">
        <f t="shared" si="38"/>
        <v>0</v>
      </c>
      <c r="AN40" s="4" t="str">
        <f t="shared" si="39"/>
        <v/>
      </c>
      <c r="AO40" s="4">
        <v>0</v>
      </c>
      <c r="AP40" s="4" t="str">
        <f t="shared" si="5"/>
        <v xml:space="preserve"> </v>
      </c>
      <c r="AQ40" s="4" t="str">
        <f t="shared" si="6"/>
        <v xml:space="preserve">  </v>
      </c>
      <c r="AR40" s="4" t="str">
        <f t="shared" si="7"/>
        <v/>
      </c>
      <c r="AS40" s="4" t="str">
        <f t="shared" si="8"/>
        <v/>
      </c>
      <c r="AT40" s="4" t="str">
        <f t="shared" si="9"/>
        <v/>
      </c>
      <c r="AU40" s="4" t="str">
        <f t="shared" si="10"/>
        <v/>
      </c>
      <c r="AV40" s="4" t="str">
        <f t="shared" si="40"/>
        <v/>
      </c>
      <c r="AW40" s="4" t="str">
        <f t="shared" si="41"/>
        <v/>
      </c>
      <c r="AX40" s="4" t="str">
        <f t="shared" si="11"/>
        <v/>
      </c>
      <c r="AY40" s="4" t="str">
        <f t="shared" si="12"/>
        <v/>
      </c>
      <c r="AZ40" s="4" t="str">
        <f t="shared" si="13"/>
        <v/>
      </c>
      <c r="BA40" s="4" t="str">
        <f t="shared" si="42"/>
        <v/>
      </c>
      <c r="BB40" s="4" t="str">
        <f t="shared" si="43"/>
        <v/>
      </c>
      <c r="BC40" s="4" t="e">
        <f>IF(#REF!="100歳",1,0)</f>
        <v>#REF!</v>
      </c>
      <c r="BD40" s="4" t="str">
        <f t="shared" si="14"/>
        <v>999:99.99</v>
      </c>
      <c r="BE40" s="4" t="str">
        <f t="shared" si="15"/>
        <v>999:99.99</v>
      </c>
      <c r="BF40" s="4" t="str">
        <f t="shared" si="16"/>
        <v>999:99.99</v>
      </c>
      <c r="BG40" s="4" t="str">
        <f t="shared" si="44"/>
        <v>999:99.99</v>
      </c>
      <c r="BH40" s="4" t="str">
        <f t="shared" si="45"/>
        <v>999:99.99</v>
      </c>
      <c r="BI40" s="4">
        <f t="shared" si="46"/>
        <v>0</v>
      </c>
      <c r="BJ40" s="4">
        <f t="shared" si="47"/>
        <v>0</v>
      </c>
      <c r="BK40" s="4">
        <f t="shared" si="48"/>
        <v>0</v>
      </c>
      <c r="BL40" s="4">
        <f t="shared" si="49"/>
        <v>0</v>
      </c>
      <c r="BM40" s="4">
        <f t="shared" si="50"/>
        <v>0</v>
      </c>
      <c r="BN40" s="4" t="str">
        <f t="shared" si="17"/>
        <v>19000100</v>
      </c>
      <c r="BO40" s="4" t="str">
        <f t="shared" si="51"/>
        <v/>
      </c>
      <c r="BT40" s="4" t="str">
        <f t="shared" si="56"/>
        <v/>
      </c>
      <c r="BU40" s="4">
        <f t="shared" si="19"/>
        <v>0</v>
      </c>
      <c r="BV40" s="4">
        <f t="shared" si="20"/>
        <v>0</v>
      </c>
      <c r="BW40" s="4">
        <f t="shared" si="21"/>
        <v>0</v>
      </c>
      <c r="BX40" s="4">
        <f t="shared" si="22"/>
        <v>0</v>
      </c>
      <c r="BY40" s="4">
        <f t="shared" si="23"/>
        <v>0</v>
      </c>
      <c r="BZ40" s="4">
        <f t="shared" si="24"/>
        <v>0</v>
      </c>
      <c r="CA40" s="4">
        <f t="shared" si="25"/>
        <v>0</v>
      </c>
      <c r="CC40" s="4">
        <v>35</v>
      </c>
      <c r="CD40" s="4" t="s">
        <v>352</v>
      </c>
      <c r="CE40" s="4">
        <v>8</v>
      </c>
      <c r="CG40" s="4" t="str">
        <f t="shared" si="54"/>
        <v/>
      </c>
      <c r="CH40" s="4" t="str">
        <f t="shared" si="55"/>
        <v/>
      </c>
    </row>
    <row r="41" spans="1:86" ht="16.5" customHeight="1" x14ac:dyDescent="0.2">
      <c r="A41" s="7" t="str">
        <f t="shared" si="26"/>
        <v/>
      </c>
      <c r="B41" s="77"/>
      <c r="C41" s="78"/>
      <c r="D41" s="78"/>
      <c r="E41" s="78"/>
      <c r="F41" s="78"/>
      <c r="G41" s="7" t="str">
        <f t="shared" si="27"/>
        <v/>
      </c>
      <c r="H41" s="160" t="str">
        <f t="shared" si="28"/>
        <v/>
      </c>
      <c r="I41" s="160" t="str">
        <f>IF(BO41&gt;17,"",IF(ISERROR(VLOOKUP(BO41,BP$6:$BQ$23,2,0)),"",VLOOKUP(BO41,BP$6:$BQ$23,2,0)))</f>
        <v/>
      </c>
      <c r="J41" s="121"/>
      <c r="K41" s="109"/>
      <c r="L41" s="150"/>
      <c r="M41" s="121"/>
      <c r="N41" s="136"/>
      <c r="O41" s="152"/>
      <c r="P41" s="121"/>
      <c r="Q41" s="109"/>
      <c r="R41" s="138"/>
      <c r="S41" s="109"/>
      <c r="T41" s="138"/>
      <c r="U41" s="109"/>
      <c r="V41" s="167">
        <f t="shared" si="29"/>
        <v>0</v>
      </c>
      <c r="W41" s="11">
        <f t="shared" si="30"/>
        <v>0</v>
      </c>
      <c r="X41" s="11">
        <f t="shared" si="31"/>
        <v>0</v>
      </c>
      <c r="Y41" s="11">
        <f t="shared" si="32"/>
        <v>0</v>
      </c>
      <c r="Z41" s="11">
        <f t="shared" si="33"/>
        <v>0</v>
      </c>
      <c r="AA41" s="11">
        <f t="shared" si="34"/>
        <v>0</v>
      </c>
      <c r="AB41" s="4" t="str">
        <f t="shared" si="0"/>
        <v/>
      </c>
      <c r="AC41" s="4" t="str">
        <f t="shared" si="1"/>
        <v/>
      </c>
      <c r="AG41" s="4">
        <f t="shared" si="2"/>
        <v>0</v>
      </c>
      <c r="AH41" s="4">
        <f t="shared" si="35"/>
        <v>0</v>
      </c>
      <c r="AI41" s="4" t="str">
        <f t="shared" si="36"/>
        <v/>
      </c>
      <c r="AJ41" s="4" t="str">
        <f t="shared" si="3"/>
        <v/>
      </c>
      <c r="AK41" s="162" t="str">
        <f t="shared" si="4"/>
        <v/>
      </c>
      <c r="AL41" s="11">
        <f t="shared" si="37"/>
        <v>0</v>
      </c>
      <c r="AM41" s="11">
        <f t="shared" si="38"/>
        <v>0</v>
      </c>
      <c r="AN41" s="4" t="str">
        <f t="shared" si="39"/>
        <v/>
      </c>
      <c r="AO41" s="4">
        <v>0</v>
      </c>
      <c r="AP41" s="4" t="str">
        <f t="shared" si="5"/>
        <v xml:space="preserve"> </v>
      </c>
      <c r="AQ41" s="4" t="str">
        <f t="shared" si="6"/>
        <v xml:space="preserve">  </v>
      </c>
      <c r="AR41" s="4" t="str">
        <f t="shared" si="7"/>
        <v/>
      </c>
      <c r="AS41" s="4" t="str">
        <f t="shared" si="8"/>
        <v/>
      </c>
      <c r="AT41" s="4" t="str">
        <f t="shared" si="9"/>
        <v/>
      </c>
      <c r="AU41" s="4" t="str">
        <f t="shared" si="10"/>
        <v/>
      </c>
      <c r="AV41" s="4" t="str">
        <f t="shared" si="40"/>
        <v/>
      </c>
      <c r="AW41" s="4" t="str">
        <f t="shared" si="41"/>
        <v/>
      </c>
      <c r="AX41" s="4" t="str">
        <f t="shared" si="11"/>
        <v/>
      </c>
      <c r="AY41" s="4" t="str">
        <f t="shared" si="12"/>
        <v/>
      </c>
      <c r="AZ41" s="4" t="str">
        <f t="shared" si="13"/>
        <v/>
      </c>
      <c r="BA41" s="4" t="str">
        <f t="shared" si="42"/>
        <v/>
      </c>
      <c r="BB41" s="4" t="str">
        <f t="shared" si="43"/>
        <v/>
      </c>
      <c r="BC41" s="4" t="e">
        <f>IF(#REF!="100歳",1,0)</f>
        <v>#REF!</v>
      </c>
      <c r="BD41" s="4" t="str">
        <f t="shared" si="14"/>
        <v>999:99.99</v>
      </c>
      <c r="BE41" s="4" t="str">
        <f t="shared" si="15"/>
        <v>999:99.99</v>
      </c>
      <c r="BF41" s="4" t="str">
        <f t="shared" si="16"/>
        <v>999:99.99</v>
      </c>
      <c r="BG41" s="4" t="str">
        <f t="shared" si="44"/>
        <v>999:99.99</v>
      </c>
      <c r="BH41" s="4" t="str">
        <f t="shared" si="45"/>
        <v>999:99.99</v>
      </c>
      <c r="BI41" s="4">
        <f t="shared" si="46"/>
        <v>0</v>
      </c>
      <c r="BJ41" s="4">
        <f t="shared" si="47"/>
        <v>0</v>
      </c>
      <c r="BK41" s="4">
        <f t="shared" si="48"/>
        <v>0</v>
      </c>
      <c r="BL41" s="4">
        <f t="shared" si="49"/>
        <v>0</v>
      </c>
      <c r="BM41" s="4">
        <f t="shared" si="50"/>
        <v>0</v>
      </c>
      <c r="BN41" s="4" t="str">
        <f t="shared" si="17"/>
        <v>19000100</v>
      </c>
      <c r="BO41" s="4" t="str">
        <f t="shared" si="51"/>
        <v/>
      </c>
      <c r="BT41" s="4" t="str">
        <f t="shared" si="56"/>
        <v/>
      </c>
      <c r="BU41" s="4">
        <f t="shared" si="19"/>
        <v>0</v>
      </c>
      <c r="BV41" s="4">
        <f t="shared" si="20"/>
        <v>0</v>
      </c>
      <c r="BW41" s="4">
        <f t="shared" si="21"/>
        <v>0</v>
      </c>
      <c r="BX41" s="4">
        <f t="shared" si="22"/>
        <v>0</v>
      </c>
      <c r="BY41" s="4">
        <f t="shared" si="23"/>
        <v>0</v>
      </c>
      <c r="BZ41" s="4">
        <f t="shared" si="24"/>
        <v>0</v>
      </c>
      <c r="CA41" s="4">
        <f t="shared" si="25"/>
        <v>0</v>
      </c>
      <c r="CC41" s="4">
        <v>36</v>
      </c>
      <c r="CD41" s="4" t="s">
        <v>352</v>
      </c>
      <c r="CE41" s="4">
        <v>8</v>
      </c>
      <c r="CG41" s="4" t="str">
        <f t="shared" si="54"/>
        <v/>
      </c>
      <c r="CH41" s="4" t="str">
        <f t="shared" si="55"/>
        <v/>
      </c>
    </row>
    <row r="42" spans="1:86" ht="16.5" customHeight="1" x14ac:dyDescent="0.2">
      <c r="A42" s="7" t="str">
        <f t="shared" si="26"/>
        <v/>
      </c>
      <c r="B42" s="77"/>
      <c r="C42" s="78"/>
      <c r="D42" s="78"/>
      <c r="E42" s="78"/>
      <c r="F42" s="78"/>
      <c r="G42" s="7" t="str">
        <f t="shared" si="27"/>
        <v/>
      </c>
      <c r="H42" s="160" t="str">
        <f t="shared" si="28"/>
        <v/>
      </c>
      <c r="I42" s="160" t="str">
        <f>IF(BO42&gt;17,"",IF(ISERROR(VLOOKUP(BO42,BP$6:$BQ$23,2,0)),"",VLOOKUP(BO42,BP$6:$BQ$23,2,0)))</f>
        <v/>
      </c>
      <c r="J42" s="121"/>
      <c r="K42" s="109"/>
      <c r="L42" s="150"/>
      <c r="M42" s="121"/>
      <c r="N42" s="136"/>
      <c r="O42" s="152"/>
      <c r="P42" s="121"/>
      <c r="Q42" s="109"/>
      <c r="R42" s="138"/>
      <c r="S42" s="109"/>
      <c r="T42" s="138"/>
      <c r="U42" s="109"/>
      <c r="V42" s="167">
        <f t="shared" si="29"/>
        <v>0</v>
      </c>
      <c r="W42" s="11">
        <f t="shared" si="30"/>
        <v>0</v>
      </c>
      <c r="X42" s="11">
        <f t="shared" si="31"/>
        <v>0</v>
      </c>
      <c r="Y42" s="11">
        <f t="shared" si="32"/>
        <v>0</v>
      </c>
      <c r="Z42" s="11">
        <f t="shared" si="33"/>
        <v>0</v>
      </c>
      <c r="AA42" s="11">
        <f t="shared" si="34"/>
        <v>0</v>
      </c>
      <c r="AB42" s="4" t="str">
        <f t="shared" si="0"/>
        <v/>
      </c>
      <c r="AC42" s="4" t="str">
        <f t="shared" si="1"/>
        <v/>
      </c>
      <c r="AG42" s="4">
        <f t="shared" si="2"/>
        <v>0</v>
      </c>
      <c r="AH42" s="4">
        <f t="shared" si="35"/>
        <v>0</v>
      </c>
      <c r="AI42" s="4" t="str">
        <f t="shared" si="36"/>
        <v/>
      </c>
      <c r="AJ42" s="4" t="str">
        <f t="shared" si="3"/>
        <v/>
      </c>
      <c r="AK42" s="162" t="str">
        <f t="shared" si="4"/>
        <v/>
      </c>
      <c r="AL42" s="11">
        <f t="shared" si="37"/>
        <v>0</v>
      </c>
      <c r="AM42" s="11">
        <f t="shared" si="38"/>
        <v>0</v>
      </c>
      <c r="AN42" s="4" t="str">
        <f t="shared" si="39"/>
        <v/>
      </c>
      <c r="AO42" s="4">
        <v>0</v>
      </c>
      <c r="AP42" s="4" t="str">
        <f t="shared" si="5"/>
        <v xml:space="preserve"> </v>
      </c>
      <c r="AQ42" s="4" t="str">
        <f t="shared" si="6"/>
        <v xml:space="preserve">  </v>
      </c>
      <c r="AR42" s="4" t="str">
        <f t="shared" si="7"/>
        <v/>
      </c>
      <c r="AS42" s="4" t="str">
        <f t="shared" si="8"/>
        <v/>
      </c>
      <c r="AT42" s="4" t="str">
        <f t="shared" si="9"/>
        <v/>
      </c>
      <c r="AU42" s="4" t="str">
        <f t="shared" si="10"/>
        <v/>
      </c>
      <c r="AV42" s="4" t="str">
        <f t="shared" si="40"/>
        <v/>
      </c>
      <c r="AW42" s="4" t="str">
        <f t="shared" si="41"/>
        <v/>
      </c>
      <c r="AX42" s="4" t="str">
        <f t="shared" si="11"/>
        <v/>
      </c>
      <c r="AY42" s="4" t="str">
        <f t="shared" si="12"/>
        <v/>
      </c>
      <c r="AZ42" s="4" t="str">
        <f t="shared" si="13"/>
        <v/>
      </c>
      <c r="BA42" s="4" t="str">
        <f t="shared" si="42"/>
        <v/>
      </c>
      <c r="BB42" s="4" t="str">
        <f t="shared" si="43"/>
        <v/>
      </c>
      <c r="BC42" s="4" t="e">
        <f>IF(#REF!="100歳",1,0)</f>
        <v>#REF!</v>
      </c>
      <c r="BD42" s="4" t="str">
        <f t="shared" si="14"/>
        <v>999:99.99</v>
      </c>
      <c r="BE42" s="4" t="str">
        <f t="shared" si="15"/>
        <v>999:99.99</v>
      </c>
      <c r="BF42" s="4" t="str">
        <f t="shared" si="16"/>
        <v>999:99.99</v>
      </c>
      <c r="BG42" s="4" t="str">
        <f t="shared" si="44"/>
        <v>999:99.99</v>
      </c>
      <c r="BH42" s="4" t="str">
        <f t="shared" si="45"/>
        <v>999:99.99</v>
      </c>
      <c r="BI42" s="4">
        <f t="shared" si="46"/>
        <v>0</v>
      </c>
      <c r="BJ42" s="4">
        <f t="shared" si="47"/>
        <v>0</v>
      </c>
      <c r="BK42" s="4">
        <f t="shared" si="48"/>
        <v>0</v>
      </c>
      <c r="BL42" s="4">
        <f t="shared" si="49"/>
        <v>0</v>
      </c>
      <c r="BM42" s="4">
        <f t="shared" si="50"/>
        <v>0</v>
      </c>
      <c r="BN42" s="4" t="str">
        <f t="shared" si="17"/>
        <v>19000100</v>
      </c>
      <c r="BO42" s="4" t="str">
        <f t="shared" si="51"/>
        <v/>
      </c>
      <c r="BT42" s="4" t="str">
        <f t="shared" si="56"/>
        <v/>
      </c>
      <c r="BU42" s="4">
        <f t="shared" si="19"/>
        <v>0</v>
      </c>
      <c r="BV42" s="4">
        <f t="shared" si="20"/>
        <v>0</v>
      </c>
      <c r="BW42" s="4">
        <f t="shared" si="21"/>
        <v>0</v>
      </c>
      <c r="BX42" s="4">
        <f t="shared" si="22"/>
        <v>0</v>
      </c>
      <c r="BY42" s="4">
        <f t="shared" si="23"/>
        <v>0</v>
      </c>
      <c r="BZ42" s="4">
        <f t="shared" si="24"/>
        <v>0</v>
      </c>
      <c r="CA42" s="4">
        <f t="shared" si="25"/>
        <v>0</v>
      </c>
      <c r="CC42" s="4">
        <v>37</v>
      </c>
      <c r="CD42" s="4" t="s">
        <v>352</v>
      </c>
      <c r="CE42" s="4">
        <v>8</v>
      </c>
      <c r="CG42" s="4" t="str">
        <f t="shared" si="54"/>
        <v/>
      </c>
      <c r="CH42" s="4" t="str">
        <f t="shared" si="55"/>
        <v/>
      </c>
    </row>
    <row r="43" spans="1:86" ht="16.5" customHeight="1" x14ac:dyDescent="0.2">
      <c r="A43" s="7" t="str">
        <f t="shared" si="26"/>
        <v/>
      </c>
      <c r="B43" s="77"/>
      <c r="C43" s="78"/>
      <c r="D43" s="78"/>
      <c r="E43" s="78"/>
      <c r="F43" s="78"/>
      <c r="G43" s="7" t="str">
        <f t="shared" si="27"/>
        <v/>
      </c>
      <c r="H43" s="160" t="str">
        <f t="shared" si="28"/>
        <v/>
      </c>
      <c r="I43" s="160" t="str">
        <f>IF(BO43&gt;17,"",IF(ISERROR(VLOOKUP(BO43,BP$6:$BQ$23,2,0)),"",VLOOKUP(BO43,BP$6:$BQ$23,2,0)))</f>
        <v/>
      </c>
      <c r="J43" s="121"/>
      <c r="K43" s="109"/>
      <c r="L43" s="150"/>
      <c r="M43" s="121"/>
      <c r="N43" s="136"/>
      <c r="O43" s="152"/>
      <c r="P43" s="121"/>
      <c r="Q43" s="109"/>
      <c r="R43" s="138"/>
      <c r="S43" s="109"/>
      <c r="T43" s="138"/>
      <c r="U43" s="109"/>
      <c r="V43" s="167">
        <f t="shared" si="29"/>
        <v>0</v>
      </c>
      <c r="W43" s="11">
        <f t="shared" si="30"/>
        <v>0</v>
      </c>
      <c r="X43" s="11">
        <f t="shared" si="31"/>
        <v>0</v>
      </c>
      <c r="Y43" s="11">
        <f t="shared" si="32"/>
        <v>0</v>
      </c>
      <c r="Z43" s="11">
        <f t="shared" si="33"/>
        <v>0</v>
      </c>
      <c r="AA43" s="11">
        <f t="shared" si="34"/>
        <v>0</v>
      </c>
      <c r="AB43" s="4" t="str">
        <f t="shared" si="0"/>
        <v/>
      </c>
      <c r="AC43" s="4" t="str">
        <f t="shared" si="1"/>
        <v/>
      </c>
      <c r="AG43" s="4">
        <f t="shared" si="2"/>
        <v>0</v>
      </c>
      <c r="AH43" s="4">
        <f t="shared" si="35"/>
        <v>0</v>
      </c>
      <c r="AI43" s="4" t="str">
        <f t="shared" si="36"/>
        <v/>
      </c>
      <c r="AJ43" s="4" t="str">
        <f t="shared" si="3"/>
        <v/>
      </c>
      <c r="AK43" s="162" t="str">
        <f t="shared" si="4"/>
        <v/>
      </c>
      <c r="AL43" s="11">
        <f t="shared" si="37"/>
        <v>0</v>
      </c>
      <c r="AM43" s="11">
        <f t="shared" si="38"/>
        <v>0</v>
      </c>
      <c r="AN43" s="4" t="str">
        <f t="shared" si="39"/>
        <v/>
      </c>
      <c r="AO43" s="4">
        <v>0</v>
      </c>
      <c r="AP43" s="4" t="str">
        <f t="shared" si="5"/>
        <v xml:space="preserve"> </v>
      </c>
      <c r="AQ43" s="4" t="str">
        <f t="shared" si="6"/>
        <v xml:space="preserve">  </v>
      </c>
      <c r="AR43" s="4" t="str">
        <f t="shared" si="7"/>
        <v/>
      </c>
      <c r="AS43" s="4" t="str">
        <f t="shared" si="8"/>
        <v/>
      </c>
      <c r="AT43" s="4" t="str">
        <f t="shared" si="9"/>
        <v/>
      </c>
      <c r="AU43" s="4" t="str">
        <f t="shared" si="10"/>
        <v/>
      </c>
      <c r="AV43" s="4" t="str">
        <f t="shared" si="40"/>
        <v/>
      </c>
      <c r="AW43" s="4" t="str">
        <f t="shared" si="41"/>
        <v/>
      </c>
      <c r="AX43" s="4" t="str">
        <f t="shared" si="11"/>
        <v/>
      </c>
      <c r="AY43" s="4" t="str">
        <f t="shared" si="12"/>
        <v/>
      </c>
      <c r="AZ43" s="4" t="str">
        <f t="shared" si="13"/>
        <v/>
      </c>
      <c r="BA43" s="4" t="str">
        <f t="shared" si="42"/>
        <v/>
      </c>
      <c r="BB43" s="4" t="str">
        <f t="shared" si="43"/>
        <v/>
      </c>
      <c r="BC43" s="4" t="e">
        <f>IF(#REF!="100歳",1,0)</f>
        <v>#REF!</v>
      </c>
      <c r="BD43" s="4" t="str">
        <f t="shared" si="14"/>
        <v>999:99.99</v>
      </c>
      <c r="BE43" s="4" t="str">
        <f t="shared" si="15"/>
        <v>999:99.99</v>
      </c>
      <c r="BF43" s="4" t="str">
        <f t="shared" si="16"/>
        <v>999:99.99</v>
      </c>
      <c r="BG43" s="4" t="str">
        <f t="shared" si="44"/>
        <v>999:99.99</v>
      </c>
      <c r="BH43" s="4" t="str">
        <f t="shared" si="45"/>
        <v>999:99.99</v>
      </c>
      <c r="BI43" s="4">
        <f t="shared" si="46"/>
        <v>0</v>
      </c>
      <c r="BJ43" s="4">
        <f t="shared" si="47"/>
        <v>0</v>
      </c>
      <c r="BK43" s="4">
        <f t="shared" si="48"/>
        <v>0</v>
      </c>
      <c r="BL43" s="4">
        <f t="shared" si="49"/>
        <v>0</v>
      </c>
      <c r="BM43" s="4">
        <f t="shared" si="50"/>
        <v>0</v>
      </c>
      <c r="BN43" s="4" t="str">
        <f t="shared" si="17"/>
        <v>19000100</v>
      </c>
      <c r="BO43" s="4" t="str">
        <f t="shared" si="51"/>
        <v/>
      </c>
      <c r="BT43" s="4" t="str">
        <f t="shared" si="56"/>
        <v/>
      </c>
      <c r="BU43" s="4">
        <f t="shared" si="19"/>
        <v>0</v>
      </c>
      <c r="BV43" s="4">
        <f t="shared" si="20"/>
        <v>0</v>
      </c>
      <c r="BW43" s="4">
        <f t="shared" si="21"/>
        <v>0</v>
      </c>
      <c r="BX43" s="4">
        <f t="shared" si="22"/>
        <v>0</v>
      </c>
      <c r="BY43" s="4">
        <f t="shared" si="23"/>
        <v>0</v>
      </c>
      <c r="BZ43" s="4">
        <f t="shared" si="24"/>
        <v>0</v>
      </c>
      <c r="CA43" s="4">
        <f t="shared" si="25"/>
        <v>0</v>
      </c>
      <c r="CC43" s="4">
        <v>38</v>
      </c>
      <c r="CD43" s="4" t="s">
        <v>352</v>
      </c>
      <c r="CE43" s="4">
        <v>8</v>
      </c>
      <c r="CG43" s="4" t="str">
        <f t="shared" si="54"/>
        <v/>
      </c>
      <c r="CH43" s="4" t="str">
        <f t="shared" si="55"/>
        <v/>
      </c>
    </row>
    <row r="44" spans="1:86" ht="16.5" customHeight="1" x14ac:dyDescent="0.2">
      <c r="A44" s="7" t="str">
        <f t="shared" si="26"/>
        <v/>
      </c>
      <c r="B44" s="77"/>
      <c r="C44" s="78"/>
      <c r="D44" s="78"/>
      <c r="E44" s="78"/>
      <c r="F44" s="78"/>
      <c r="G44" s="7" t="str">
        <f t="shared" si="27"/>
        <v/>
      </c>
      <c r="H44" s="160" t="str">
        <f t="shared" si="28"/>
        <v/>
      </c>
      <c r="I44" s="160" t="str">
        <f>IF(BO44&gt;17,"",IF(ISERROR(VLOOKUP(BO44,BP$6:$BQ$23,2,0)),"",VLOOKUP(BO44,BP$6:$BQ$23,2,0)))</f>
        <v/>
      </c>
      <c r="J44" s="121"/>
      <c r="K44" s="109"/>
      <c r="L44" s="150"/>
      <c r="M44" s="121"/>
      <c r="N44" s="136"/>
      <c r="O44" s="152"/>
      <c r="P44" s="121"/>
      <c r="Q44" s="109"/>
      <c r="R44" s="138"/>
      <c r="S44" s="109"/>
      <c r="T44" s="138"/>
      <c r="U44" s="109"/>
      <c r="V44" s="167">
        <f t="shared" si="29"/>
        <v>0</v>
      </c>
      <c r="W44" s="11">
        <f t="shared" si="30"/>
        <v>0</v>
      </c>
      <c r="X44" s="11">
        <f t="shared" si="31"/>
        <v>0</v>
      </c>
      <c r="Y44" s="11">
        <f t="shared" si="32"/>
        <v>0</v>
      </c>
      <c r="Z44" s="11">
        <f t="shared" si="33"/>
        <v>0</v>
      </c>
      <c r="AA44" s="11">
        <f t="shared" si="34"/>
        <v>0</v>
      </c>
      <c r="AB44" s="4" t="str">
        <f t="shared" si="0"/>
        <v/>
      </c>
      <c r="AC44" s="4" t="str">
        <f t="shared" si="1"/>
        <v/>
      </c>
      <c r="AG44" s="4">
        <f t="shared" si="2"/>
        <v>0</v>
      </c>
      <c r="AH44" s="4">
        <f t="shared" si="35"/>
        <v>0</v>
      </c>
      <c r="AI44" s="4" t="str">
        <f t="shared" si="36"/>
        <v/>
      </c>
      <c r="AJ44" s="4" t="str">
        <f t="shared" si="3"/>
        <v/>
      </c>
      <c r="AK44" s="162" t="str">
        <f t="shared" si="4"/>
        <v/>
      </c>
      <c r="AL44" s="11">
        <f t="shared" si="37"/>
        <v>0</v>
      </c>
      <c r="AM44" s="11">
        <f t="shared" si="38"/>
        <v>0</v>
      </c>
      <c r="AN44" s="4" t="str">
        <f t="shared" si="39"/>
        <v/>
      </c>
      <c r="AO44" s="4">
        <v>0</v>
      </c>
      <c r="AP44" s="4" t="str">
        <f t="shared" si="5"/>
        <v xml:space="preserve"> </v>
      </c>
      <c r="AQ44" s="4" t="str">
        <f t="shared" si="6"/>
        <v xml:space="preserve">  </v>
      </c>
      <c r="AR44" s="4" t="str">
        <f t="shared" si="7"/>
        <v/>
      </c>
      <c r="AS44" s="4" t="str">
        <f t="shared" si="8"/>
        <v/>
      </c>
      <c r="AT44" s="4" t="str">
        <f t="shared" si="9"/>
        <v/>
      </c>
      <c r="AU44" s="4" t="str">
        <f t="shared" si="10"/>
        <v/>
      </c>
      <c r="AV44" s="4" t="str">
        <f t="shared" si="40"/>
        <v/>
      </c>
      <c r="AW44" s="4" t="str">
        <f t="shared" si="41"/>
        <v/>
      </c>
      <c r="AX44" s="4" t="str">
        <f t="shared" si="11"/>
        <v/>
      </c>
      <c r="AY44" s="4" t="str">
        <f t="shared" si="12"/>
        <v/>
      </c>
      <c r="AZ44" s="4" t="str">
        <f t="shared" si="13"/>
        <v/>
      </c>
      <c r="BA44" s="4" t="str">
        <f t="shared" si="42"/>
        <v/>
      </c>
      <c r="BB44" s="4" t="str">
        <f t="shared" si="43"/>
        <v/>
      </c>
      <c r="BC44" s="4" t="e">
        <f>IF(#REF!="100歳",1,0)</f>
        <v>#REF!</v>
      </c>
      <c r="BD44" s="4" t="str">
        <f t="shared" si="14"/>
        <v>999:99.99</v>
      </c>
      <c r="BE44" s="4" t="str">
        <f t="shared" si="15"/>
        <v>999:99.99</v>
      </c>
      <c r="BF44" s="4" t="str">
        <f t="shared" si="16"/>
        <v>999:99.99</v>
      </c>
      <c r="BG44" s="4" t="str">
        <f t="shared" si="44"/>
        <v>999:99.99</v>
      </c>
      <c r="BH44" s="4" t="str">
        <f t="shared" si="45"/>
        <v>999:99.99</v>
      </c>
      <c r="BI44" s="4">
        <f t="shared" si="46"/>
        <v>0</v>
      </c>
      <c r="BJ44" s="4">
        <f t="shared" si="47"/>
        <v>0</v>
      </c>
      <c r="BK44" s="4">
        <f t="shared" si="48"/>
        <v>0</v>
      </c>
      <c r="BL44" s="4">
        <f t="shared" si="49"/>
        <v>0</v>
      </c>
      <c r="BM44" s="4">
        <f t="shared" si="50"/>
        <v>0</v>
      </c>
      <c r="BN44" s="4" t="str">
        <f t="shared" si="17"/>
        <v>19000100</v>
      </c>
      <c r="BO44" s="4" t="str">
        <f t="shared" si="51"/>
        <v/>
      </c>
      <c r="BT44" s="4" t="str">
        <f t="shared" si="56"/>
        <v/>
      </c>
      <c r="BU44" s="4">
        <f t="shared" si="19"/>
        <v>0</v>
      </c>
      <c r="BV44" s="4">
        <f t="shared" si="20"/>
        <v>0</v>
      </c>
      <c r="BW44" s="4">
        <f t="shared" si="21"/>
        <v>0</v>
      </c>
      <c r="BX44" s="4">
        <f t="shared" si="22"/>
        <v>0</v>
      </c>
      <c r="BY44" s="4">
        <f t="shared" si="23"/>
        <v>0</v>
      </c>
      <c r="BZ44" s="4">
        <f t="shared" si="24"/>
        <v>0</v>
      </c>
      <c r="CA44" s="4">
        <f t="shared" si="25"/>
        <v>0</v>
      </c>
      <c r="CC44" s="4">
        <v>39</v>
      </c>
      <c r="CD44" s="4" t="s">
        <v>352</v>
      </c>
      <c r="CE44" s="4">
        <v>8</v>
      </c>
      <c r="CG44" s="4" t="str">
        <f t="shared" si="54"/>
        <v/>
      </c>
      <c r="CH44" s="4" t="str">
        <f t="shared" si="55"/>
        <v/>
      </c>
    </row>
    <row r="45" spans="1:86" ht="16.5" customHeight="1" x14ac:dyDescent="0.2">
      <c r="A45" s="7" t="str">
        <f t="shared" si="26"/>
        <v/>
      </c>
      <c r="B45" s="77"/>
      <c r="C45" s="78"/>
      <c r="D45" s="78"/>
      <c r="E45" s="78"/>
      <c r="F45" s="78"/>
      <c r="G45" s="7" t="str">
        <f t="shared" si="27"/>
        <v/>
      </c>
      <c r="H45" s="160" t="str">
        <f t="shared" si="28"/>
        <v/>
      </c>
      <c r="I45" s="160" t="str">
        <f>IF(BO45&gt;17,"",IF(ISERROR(VLOOKUP(BO45,BP$6:$BQ$23,2,0)),"",VLOOKUP(BO45,BP$6:$BQ$23,2,0)))</f>
        <v/>
      </c>
      <c r="J45" s="121"/>
      <c r="K45" s="109"/>
      <c r="L45" s="150"/>
      <c r="M45" s="121"/>
      <c r="N45" s="136"/>
      <c r="O45" s="152"/>
      <c r="P45" s="121"/>
      <c r="Q45" s="109"/>
      <c r="R45" s="138"/>
      <c r="S45" s="109"/>
      <c r="T45" s="138"/>
      <c r="U45" s="109"/>
      <c r="V45" s="167">
        <f t="shared" si="29"/>
        <v>0</v>
      </c>
      <c r="W45" s="11">
        <f t="shared" si="30"/>
        <v>0</v>
      </c>
      <c r="X45" s="11">
        <f t="shared" si="31"/>
        <v>0</v>
      </c>
      <c r="Y45" s="11">
        <f t="shared" si="32"/>
        <v>0</v>
      </c>
      <c r="Z45" s="11">
        <f t="shared" si="33"/>
        <v>0</v>
      </c>
      <c r="AA45" s="11">
        <f t="shared" si="34"/>
        <v>0</v>
      </c>
      <c r="AB45" s="4" t="str">
        <f t="shared" si="0"/>
        <v/>
      </c>
      <c r="AC45" s="4" t="str">
        <f t="shared" si="1"/>
        <v/>
      </c>
      <c r="AG45" s="4">
        <f t="shared" si="2"/>
        <v>0</v>
      </c>
      <c r="AH45" s="4">
        <f t="shared" si="35"/>
        <v>0</v>
      </c>
      <c r="AI45" s="4" t="str">
        <f t="shared" si="36"/>
        <v/>
      </c>
      <c r="AJ45" s="4" t="str">
        <f t="shared" si="3"/>
        <v/>
      </c>
      <c r="AK45" s="162" t="str">
        <f t="shared" si="4"/>
        <v/>
      </c>
      <c r="AL45" s="11">
        <f t="shared" si="37"/>
        <v>0</v>
      </c>
      <c r="AM45" s="11">
        <f t="shared" si="38"/>
        <v>0</v>
      </c>
      <c r="AN45" s="4" t="str">
        <f t="shared" si="39"/>
        <v/>
      </c>
      <c r="AO45" s="4">
        <v>0</v>
      </c>
      <c r="AP45" s="4" t="str">
        <f t="shared" si="5"/>
        <v xml:space="preserve"> </v>
      </c>
      <c r="AQ45" s="4" t="str">
        <f t="shared" si="6"/>
        <v xml:space="preserve">  </v>
      </c>
      <c r="AR45" s="4" t="str">
        <f t="shared" si="7"/>
        <v/>
      </c>
      <c r="AS45" s="4" t="str">
        <f t="shared" si="8"/>
        <v/>
      </c>
      <c r="AT45" s="4" t="str">
        <f t="shared" si="9"/>
        <v/>
      </c>
      <c r="AU45" s="4" t="str">
        <f t="shared" si="10"/>
        <v/>
      </c>
      <c r="AV45" s="4" t="str">
        <f t="shared" si="40"/>
        <v/>
      </c>
      <c r="AW45" s="4" t="str">
        <f t="shared" si="41"/>
        <v/>
      </c>
      <c r="AX45" s="4" t="str">
        <f t="shared" si="11"/>
        <v/>
      </c>
      <c r="AY45" s="4" t="str">
        <f t="shared" si="12"/>
        <v/>
      </c>
      <c r="AZ45" s="4" t="str">
        <f t="shared" si="13"/>
        <v/>
      </c>
      <c r="BA45" s="4" t="str">
        <f t="shared" si="42"/>
        <v/>
      </c>
      <c r="BB45" s="4" t="str">
        <f t="shared" si="43"/>
        <v/>
      </c>
      <c r="BC45" s="4" t="e">
        <f>IF(#REF!="100歳",1,0)</f>
        <v>#REF!</v>
      </c>
      <c r="BD45" s="4" t="str">
        <f t="shared" si="14"/>
        <v>999:99.99</v>
      </c>
      <c r="BE45" s="4" t="str">
        <f t="shared" si="15"/>
        <v>999:99.99</v>
      </c>
      <c r="BF45" s="4" t="str">
        <f t="shared" si="16"/>
        <v>999:99.99</v>
      </c>
      <c r="BG45" s="4" t="str">
        <f t="shared" si="44"/>
        <v>999:99.99</v>
      </c>
      <c r="BH45" s="4" t="str">
        <f t="shared" si="45"/>
        <v>999:99.99</v>
      </c>
      <c r="BI45" s="4">
        <f t="shared" si="46"/>
        <v>0</v>
      </c>
      <c r="BJ45" s="4">
        <f t="shared" si="47"/>
        <v>0</v>
      </c>
      <c r="BK45" s="4">
        <f t="shared" si="48"/>
        <v>0</v>
      </c>
      <c r="BL45" s="4">
        <f t="shared" si="49"/>
        <v>0</v>
      </c>
      <c r="BM45" s="4">
        <f t="shared" si="50"/>
        <v>0</v>
      </c>
      <c r="BN45" s="4" t="str">
        <f t="shared" si="17"/>
        <v>19000100</v>
      </c>
      <c r="BO45" s="4" t="str">
        <f t="shared" si="51"/>
        <v/>
      </c>
      <c r="BT45" s="4" t="str">
        <f t="shared" si="56"/>
        <v/>
      </c>
      <c r="BU45" s="4">
        <f t="shared" si="19"/>
        <v>0</v>
      </c>
      <c r="BV45" s="4">
        <f t="shared" si="20"/>
        <v>0</v>
      </c>
      <c r="BW45" s="4">
        <f t="shared" si="21"/>
        <v>0</v>
      </c>
      <c r="BX45" s="4">
        <f t="shared" si="22"/>
        <v>0</v>
      </c>
      <c r="BY45" s="4">
        <f t="shared" si="23"/>
        <v>0</v>
      </c>
      <c r="BZ45" s="4">
        <f t="shared" si="24"/>
        <v>0</v>
      </c>
      <c r="CA45" s="4">
        <f t="shared" si="25"/>
        <v>0</v>
      </c>
      <c r="CC45" s="4">
        <v>40</v>
      </c>
      <c r="CD45" s="4" t="s">
        <v>352</v>
      </c>
      <c r="CE45" s="4">
        <v>8</v>
      </c>
      <c r="CG45" s="4" t="str">
        <f t="shared" si="54"/>
        <v/>
      </c>
      <c r="CH45" s="4" t="str">
        <f t="shared" si="55"/>
        <v/>
      </c>
    </row>
    <row r="46" spans="1:86" ht="16.5" customHeight="1" x14ac:dyDescent="0.2">
      <c r="A46" s="3"/>
      <c r="B46" s="1"/>
      <c r="C46" s="1"/>
      <c r="D46" s="1"/>
      <c r="E46" s="1"/>
      <c r="F46" s="1"/>
      <c r="G46" s="170"/>
      <c r="H46" s="168"/>
      <c r="I46" s="168"/>
      <c r="P46" s="154"/>
      <c r="Q46" s="93"/>
      <c r="V46" s="167"/>
      <c r="W46" s="11"/>
      <c r="X46" s="11"/>
      <c r="Y46" s="11"/>
      <c r="Z46" s="11"/>
      <c r="AA46" s="11"/>
      <c r="AI46" s="4">
        <f t="shared" si="36"/>
        <v>0</v>
      </c>
      <c r="AJ46" s="9">
        <f>40-COUNTIF(AJ6:AJ45,"")</f>
        <v>0</v>
      </c>
      <c r="AK46" s="162"/>
      <c r="AL46" s="11">
        <f>40-COUNTIF(AL6:AL45,0)</f>
        <v>0</v>
      </c>
      <c r="AM46" s="11">
        <f>40-COUNTIF(AM6:AM45,0)</f>
        <v>0</v>
      </c>
      <c r="BT46" s="4" t="str">
        <f t="shared" si="56"/>
        <v/>
      </c>
      <c r="CC46" s="4">
        <v>41</v>
      </c>
      <c r="CD46" s="4" t="s">
        <v>352</v>
      </c>
      <c r="CE46" s="4">
        <v>8</v>
      </c>
    </row>
    <row r="47" spans="1:86" ht="16.5" customHeight="1" x14ac:dyDescent="0.2">
      <c r="A47" s="2" t="s">
        <v>36</v>
      </c>
      <c r="G47" s="183"/>
      <c r="H47" s="169"/>
      <c r="I47" s="169"/>
      <c r="J47" s="105" t="s">
        <v>113</v>
      </c>
      <c r="K47" s="7" t="s">
        <v>20</v>
      </c>
      <c r="L47" s="105" t="s">
        <v>266</v>
      </c>
      <c r="M47" s="105" t="s">
        <v>113</v>
      </c>
      <c r="N47" s="135" t="s">
        <v>20</v>
      </c>
      <c r="O47" s="105" t="s">
        <v>266</v>
      </c>
      <c r="P47" s="105" t="s">
        <v>113</v>
      </c>
      <c r="Q47" s="7" t="s">
        <v>20</v>
      </c>
      <c r="R47" s="133" t="s">
        <v>113</v>
      </c>
      <c r="S47" s="7" t="s">
        <v>20</v>
      </c>
      <c r="T47" s="133" t="s">
        <v>113</v>
      </c>
      <c r="U47" s="7" t="s">
        <v>20</v>
      </c>
      <c r="V47" s="167"/>
      <c r="W47" s="11"/>
      <c r="X47" s="11"/>
      <c r="Y47" s="11"/>
      <c r="Z47" s="11"/>
      <c r="AA47" s="11"/>
      <c r="AD47" s="6">
        <v>0</v>
      </c>
      <c r="AI47" s="4" t="str">
        <f t="shared" si="36"/>
        <v/>
      </c>
      <c r="AK47" s="162"/>
      <c r="AL47" s="11">
        <f>SUM(AL6:AL45)</f>
        <v>0</v>
      </c>
      <c r="AM47" s="11">
        <f>SUM(AM6:AM45)</f>
        <v>0</v>
      </c>
      <c r="BT47" s="4" t="str">
        <f t="shared" si="56"/>
        <v/>
      </c>
      <c r="CC47" s="4">
        <v>42</v>
      </c>
      <c r="CD47" s="4" t="s">
        <v>352</v>
      </c>
      <c r="CE47" s="4">
        <v>8</v>
      </c>
    </row>
    <row r="48" spans="1:86" ht="16.5" customHeight="1" x14ac:dyDescent="0.2">
      <c r="A48" s="7" t="str">
        <f>IF(B48="","",1)</f>
        <v/>
      </c>
      <c r="B48" s="79"/>
      <c r="C48" s="80"/>
      <c r="D48" s="80"/>
      <c r="E48" s="80"/>
      <c r="F48" s="80"/>
      <c r="G48" s="7" t="str">
        <f t="shared" si="27"/>
        <v/>
      </c>
      <c r="H48" s="160" t="str">
        <f t="shared" si="28"/>
        <v/>
      </c>
      <c r="I48" s="160" t="str">
        <f>IF(BO48&gt;17,"",IF(ISERROR(VLOOKUP(BO48,BP$6:$BQ$23,2,0)),"",VLOOKUP(BO48,BP$6:$BQ$23,2,0)))</f>
        <v/>
      </c>
      <c r="J48" s="123"/>
      <c r="K48" s="110"/>
      <c r="L48" s="151"/>
      <c r="M48" s="123"/>
      <c r="N48" s="137"/>
      <c r="O48" s="153"/>
      <c r="P48" s="123"/>
      <c r="Q48" s="110"/>
      <c r="R48" s="139"/>
      <c r="S48" s="110"/>
      <c r="T48" s="139"/>
      <c r="U48" s="110"/>
      <c r="V48" s="167">
        <f t="shared" si="29"/>
        <v>0</v>
      </c>
      <c r="W48" s="11">
        <f t="shared" ref="W48" si="57">IF(J48="",0,IF(J48=M48,1,0))</f>
        <v>0</v>
      </c>
      <c r="X48" s="11">
        <f t="shared" ref="X48" si="58">IF(M48="",0,IF(M48=P48,1,0))</f>
        <v>0</v>
      </c>
      <c r="Y48" s="11">
        <f t="shared" ref="Y48" si="59">IF(J48="",0,IF(J48=P48,1,0))</f>
        <v>0</v>
      </c>
      <c r="Z48" s="11">
        <f t="shared" si="33"/>
        <v>0</v>
      </c>
      <c r="AA48" s="11">
        <f t="shared" si="34"/>
        <v>0</v>
      </c>
      <c r="AB48" s="4" t="str">
        <f t="shared" ref="AB48:AB87" si="60">TRIM(C48)</f>
        <v/>
      </c>
      <c r="AC48" s="4" t="str">
        <f t="shared" ref="AC48:AC87" si="61">TRIM(D48)</f>
        <v/>
      </c>
      <c r="AD48" s="6">
        <f>AD47+IF(AJ48="",0,1)</f>
        <v>0</v>
      </c>
      <c r="AE48" s="6" t="str">
        <f>IF(AJ48="","",AD48)</f>
        <v/>
      </c>
      <c r="AG48" s="4">
        <f t="shared" ref="AG48:AG87" si="62">LEN(AB48)+LEN(AC48)</f>
        <v>0</v>
      </c>
      <c r="AH48" s="4">
        <f>AH45+IF(AJ48="",0,1)</f>
        <v>0</v>
      </c>
      <c r="AI48" s="4" t="str">
        <f t="shared" si="36"/>
        <v/>
      </c>
      <c r="AJ48" s="4" t="str">
        <f t="shared" ref="AJ48:AJ87" si="63">AB48&amp;IF(OR(AG48&gt;4,AG48=0),"",REPT("  ",5-AG48))&amp;AC48</f>
        <v/>
      </c>
      <c r="AK48" s="162" t="str">
        <f t="shared" ref="AK48:AK87" si="64">I48</f>
        <v/>
      </c>
      <c r="AL48" s="11">
        <f>IF(BU48=0,0,COUNTIF(BU48:BY48,1))</f>
        <v>0</v>
      </c>
      <c r="AM48" s="11">
        <f t="shared" ref="AM48:AM87" si="65">IF(BU48=0,0,COUNTIF(BU48:BV48,5))</f>
        <v>0</v>
      </c>
      <c r="AN48" s="4" t="str">
        <f t="shared" si="39"/>
        <v/>
      </c>
      <c r="AO48" s="4">
        <v>5</v>
      </c>
      <c r="AP48" s="4" t="str">
        <f t="shared" ref="AP48:AP87" si="66">E48&amp;" "&amp;F48</f>
        <v xml:space="preserve"> </v>
      </c>
      <c r="AQ48" s="4" t="str">
        <f t="shared" ref="AQ48:AQ87" si="67">AB48&amp;"  "&amp;AC48</f>
        <v xml:space="preserve">  </v>
      </c>
      <c r="AR48" s="4" t="str">
        <f t="shared" ref="AR48:AR87" si="68">G48</f>
        <v/>
      </c>
      <c r="AS48" s="4" t="str">
        <f t="shared" ref="AS48:AS87" si="69">IF(J48="","",VLOOKUP(J48,$AD$6:$AE$25,2,0))</f>
        <v/>
      </c>
      <c r="AT48" s="4" t="str">
        <f t="shared" ref="AT48:AT87" si="70">IF(M48="","",VLOOKUP(M48,$AD$6:$AE$25,2,0))</f>
        <v/>
      </c>
      <c r="AU48" s="4" t="str">
        <f t="shared" ref="AU48:AU87" si="71">IF(P48="","",VLOOKUP(P48,$AD$6:$AE$25,2,0))</f>
        <v/>
      </c>
      <c r="AV48" s="4" t="str">
        <f t="shared" si="40"/>
        <v/>
      </c>
      <c r="AW48" s="4" t="str">
        <f t="shared" si="41"/>
        <v/>
      </c>
      <c r="AX48" s="4" t="str">
        <f t="shared" ref="AX48:AX87" si="72">IF(J48="","",VLOOKUP(J48,$AD$6:$AF$25,3,0))</f>
        <v/>
      </c>
      <c r="AY48" s="4" t="str">
        <f t="shared" ref="AY48:AY87" si="73">IF(M48="","",VLOOKUP(M48,$AD$6:$AF$25,3,0))</f>
        <v/>
      </c>
      <c r="AZ48" s="4" t="str">
        <f t="shared" ref="AZ48:AZ87" si="74">IF(P48="","",VLOOKUP(P48,$AD$6:$AF$25,3,0))</f>
        <v/>
      </c>
      <c r="BA48" s="4" t="str">
        <f t="shared" si="42"/>
        <v/>
      </c>
      <c r="BB48" s="4" t="str">
        <f t="shared" si="43"/>
        <v/>
      </c>
      <c r="BC48" s="4" t="e">
        <f>IF(#REF!="100歳",1,0)</f>
        <v>#REF!</v>
      </c>
      <c r="BD48" s="4" t="str">
        <f t="shared" ref="BD48:BD87" si="75">IF(K48="","999:99.99"," "&amp;LEFT(RIGHT("  "&amp;TEXT(K48,"0.00"),7),2)&amp;":"&amp;RIGHT(TEXT(K48,"0.00"),5))</f>
        <v>999:99.99</v>
      </c>
      <c r="BE48" s="4" t="str">
        <f t="shared" ref="BE48:BE87" si="76">IF(N48="","999:99.99"," "&amp;LEFT(RIGHT("  "&amp;TEXT(N48,"0.00"),7),2)&amp;":"&amp;RIGHT(TEXT(N48,"0.00"),5))</f>
        <v>999:99.99</v>
      </c>
      <c r="BF48" s="4" t="str">
        <f t="shared" ref="BF48:BF87" si="77">IF(Q48="","999:99.99"," "&amp;LEFT(RIGHT("  "&amp;TEXT(Q48,"0.00"),7),2)&amp;":"&amp;RIGHT(TEXT(Q48,"0.00"),5))</f>
        <v>999:99.99</v>
      </c>
      <c r="BG48" s="4" t="str">
        <f t="shared" si="44"/>
        <v>999:99.99</v>
      </c>
      <c r="BH48" s="4" t="str">
        <f t="shared" si="45"/>
        <v>999:99.99</v>
      </c>
      <c r="BI48" s="4">
        <f t="shared" ref="BI48" si="78">IF(AL48=1,1,0)</f>
        <v>0</v>
      </c>
      <c r="BJ48" s="4">
        <f t="shared" ref="BJ48" si="79">IF(AL48=2,1,0)</f>
        <v>0</v>
      </c>
      <c r="BK48" s="4">
        <f t="shared" ref="BK48" si="80">IF(AL48=3,1,0)</f>
        <v>0</v>
      </c>
      <c r="BL48" s="4">
        <f t="shared" si="49"/>
        <v>0</v>
      </c>
      <c r="BM48" s="4">
        <f t="shared" si="50"/>
        <v>0</v>
      </c>
      <c r="BN48" s="4" t="str">
        <f t="shared" ref="BN48:BN87" si="81">YEAR(B48)&amp;RIGHT("0"&amp;MONTH(B48),2)&amp;RIGHT("0"&amp;DAY(B48),2)</f>
        <v>19000100</v>
      </c>
      <c r="BO48" s="4" t="str">
        <f t="shared" si="51"/>
        <v/>
      </c>
      <c r="BT48" s="4" t="str">
        <f t="shared" si="56"/>
        <v/>
      </c>
      <c r="BU48" s="4">
        <f t="shared" ref="BU48:BU87" si="82">IF(J48="",0,1)</f>
        <v>0</v>
      </c>
      <c r="BV48" s="4">
        <f t="shared" ref="BV48:BV87" si="83">IF(M48="",0,1)</f>
        <v>0</v>
      </c>
      <c r="BW48" s="4">
        <f t="shared" ref="BW48:BW87" si="84">IF(P48="",0,1)</f>
        <v>0</v>
      </c>
      <c r="BX48" s="4">
        <f t="shared" ref="BX48:BX70" si="85">IF(R48="",0,1)</f>
        <v>0</v>
      </c>
      <c r="BY48" s="4">
        <f t="shared" ref="BY48:BY70" si="86">IF(T48="",0,1)</f>
        <v>0</v>
      </c>
      <c r="BZ48" s="4">
        <f t="shared" ref="BZ48:BZ87" si="87">IF(O48="オープン",5,0)</f>
        <v>0</v>
      </c>
      <c r="CA48" s="4">
        <f t="shared" ref="CA48:CA87" si="88">IF(T48="オープン",5,0)</f>
        <v>0</v>
      </c>
      <c r="CC48" s="4">
        <v>43</v>
      </c>
      <c r="CD48" s="4" t="s">
        <v>352</v>
      </c>
      <c r="CE48" s="4">
        <v>8</v>
      </c>
      <c r="CG48" s="4" t="str">
        <f t="shared" ref="CG48" si="89">IF(B48="","",IF(ISERROR(VLOOKUP($AK48,$CJ$6:$CL$20,2,0)),"",VLOOKUP($AK48,$CJ$6:$CL$20,2,0)))</f>
        <v/>
      </c>
      <c r="CH48" s="4" t="str">
        <f t="shared" ref="CH48" si="90">IF(B48="","",IF(ISERROR(VLOOKUP($AK48,$CJ$6:$CL$20,3,0)),"",VLOOKUP($AK48,$CJ$6:$CL$20,3,0)))</f>
        <v/>
      </c>
    </row>
    <row r="49" spans="1:86" ht="16.5" customHeight="1" x14ac:dyDescent="0.2">
      <c r="A49" s="7" t="str">
        <f t="shared" ref="A49:A87" si="91">IF(B49="","",A48+1)</f>
        <v/>
      </c>
      <c r="B49" s="79"/>
      <c r="C49" s="80"/>
      <c r="D49" s="80"/>
      <c r="E49" s="80"/>
      <c r="F49" s="80"/>
      <c r="G49" s="7" t="str">
        <f t="shared" si="27"/>
        <v/>
      </c>
      <c r="H49" s="160" t="str">
        <f t="shared" si="28"/>
        <v/>
      </c>
      <c r="I49" s="160" t="str">
        <f>IF(BO49&gt;17,"",IF(ISERROR(VLOOKUP(BO49,BP$6:$BQ$23,2,0)),"",VLOOKUP(BO49,BP$6:$BQ$23,2,0)))</f>
        <v/>
      </c>
      <c r="J49" s="123"/>
      <c r="K49" s="110"/>
      <c r="L49" s="151"/>
      <c r="M49" s="123"/>
      <c r="N49" s="137"/>
      <c r="O49" s="153"/>
      <c r="P49" s="123"/>
      <c r="Q49" s="110"/>
      <c r="R49" s="139"/>
      <c r="S49" s="110"/>
      <c r="T49" s="139"/>
      <c r="U49" s="110"/>
      <c r="V49" s="167">
        <f t="shared" si="29"/>
        <v>0</v>
      </c>
      <c r="W49" s="11">
        <f t="shared" ref="W49:W87" si="92">IF(J49="",0,IF(J49=M49,1,0))</f>
        <v>0</v>
      </c>
      <c r="X49" s="11">
        <f t="shared" ref="X49:X87" si="93">IF(M49="",0,IF(M49=P49,1,0))</f>
        <v>0</v>
      </c>
      <c r="Y49" s="11">
        <f t="shared" ref="Y49:Y87" si="94">IF(J49="",0,IF(J49=P49,1,0))</f>
        <v>0</v>
      </c>
      <c r="Z49" s="11">
        <f t="shared" si="33"/>
        <v>0</v>
      </c>
      <c r="AA49" s="11">
        <f t="shared" si="34"/>
        <v>0</v>
      </c>
      <c r="AB49" s="4" t="str">
        <f t="shared" si="60"/>
        <v/>
      </c>
      <c r="AC49" s="4" t="str">
        <f t="shared" si="61"/>
        <v/>
      </c>
      <c r="AD49" s="6">
        <f t="shared" ref="AD49:AD87" si="95">AD48+IF(AJ49="",0,1)</f>
        <v>0</v>
      </c>
      <c r="AE49" s="6" t="str">
        <f t="shared" ref="AE49:AE87" si="96">IF(AJ49="","",AD49)</f>
        <v/>
      </c>
      <c r="AG49" s="4">
        <f t="shared" si="62"/>
        <v>0</v>
      </c>
      <c r="AH49" s="4">
        <f t="shared" si="35"/>
        <v>0</v>
      </c>
      <c r="AI49" s="4" t="str">
        <f t="shared" si="36"/>
        <v/>
      </c>
      <c r="AJ49" s="4" t="str">
        <f t="shared" si="63"/>
        <v/>
      </c>
      <c r="AK49" s="162" t="str">
        <f t="shared" si="64"/>
        <v/>
      </c>
      <c r="AL49" s="11">
        <f t="shared" ref="AL49:AL87" si="97">IF(BU49=0,0,COUNTIF(BU49:BY49,1))</f>
        <v>0</v>
      </c>
      <c r="AM49" s="11">
        <f t="shared" si="65"/>
        <v>0</v>
      </c>
      <c r="AN49" s="4" t="str">
        <f t="shared" si="39"/>
        <v/>
      </c>
      <c r="AO49" s="4">
        <v>5</v>
      </c>
      <c r="AP49" s="4" t="str">
        <f t="shared" si="66"/>
        <v xml:space="preserve"> </v>
      </c>
      <c r="AQ49" s="4" t="str">
        <f t="shared" si="67"/>
        <v xml:space="preserve">  </v>
      </c>
      <c r="AR49" s="4" t="str">
        <f t="shared" si="68"/>
        <v/>
      </c>
      <c r="AS49" s="4" t="str">
        <f t="shared" si="69"/>
        <v/>
      </c>
      <c r="AT49" s="4" t="str">
        <f t="shared" si="70"/>
        <v/>
      </c>
      <c r="AU49" s="4" t="str">
        <f t="shared" si="71"/>
        <v/>
      </c>
      <c r="AV49" s="4" t="str">
        <f t="shared" si="40"/>
        <v/>
      </c>
      <c r="AW49" s="4" t="str">
        <f t="shared" si="41"/>
        <v/>
      </c>
      <c r="AX49" s="4" t="str">
        <f t="shared" si="72"/>
        <v/>
      </c>
      <c r="AY49" s="4" t="str">
        <f t="shared" si="73"/>
        <v/>
      </c>
      <c r="AZ49" s="4" t="str">
        <f t="shared" si="74"/>
        <v/>
      </c>
      <c r="BA49" s="4" t="str">
        <f t="shared" si="42"/>
        <v/>
      </c>
      <c r="BB49" s="4" t="str">
        <f t="shared" si="43"/>
        <v/>
      </c>
      <c r="BC49" s="4" t="e">
        <f>IF(#REF!="100歳",1,0)</f>
        <v>#REF!</v>
      </c>
      <c r="BD49" s="4" t="str">
        <f t="shared" si="75"/>
        <v>999:99.99</v>
      </c>
      <c r="BE49" s="4" t="str">
        <f t="shared" si="76"/>
        <v>999:99.99</v>
      </c>
      <c r="BF49" s="4" t="str">
        <f t="shared" si="77"/>
        <v>999:99.99</v>
      </c>
      <c r="BG49" s="4" t="str">
        <f t="shared" si="44"/>
        <v>999:99.99</v>
      </c>
      <c r="BH49" s="4" t="str">
        <f t="shared" si="45"/>
        <v>999:99.99</v>
      </c>
      <c r="BI49" s="4">
        <f t="shared" ref="BI49:BI87" si="98">IF(AL49=1,1,0)</f>
        <v>0</v>
      </c>
      <c r="BJ49" s="4">
        <f t="shared" ref="BJ49:BJ87" si="99">IF(AL49=2,1,0)</f>
        <v>0</v>
      </c>
      <c r="BK49" s="4">
        <f t="shared" ref="BK49:BK87" si="100">IF(AL49=3,1,0)</f>
        <v>0</v>
      </c>
      <c r="BL49" s="4">
        <f t="shared" si="49"/>
        <v>0</v>
      </c>
      <c r="BM49" s="4">
        <f t="shared" si="50"/>
        <v>0</v>
      </c>
      <c r="BN49" s="4" t="str">
        <f t="shared" si="81"/>
        <v>19000100</v>
      </c>
      <c r="BO49" s="4" t="str">
        <f t="shared" si="51"/>
        <v/>
      </c>
      <c r="BT49" s="4" t="str">
        <f t="shared" si="56"/>
        <v/>
      </c>
      <c r="BU49" s="4">
        <f t="shared" si="82"/>
        <v>0</v>
      </c>
      <c r="BV49" s="4">
        <f t="shared" si="83"/>
        <v>0</v>
      </c>
      <c r="BW49" s="4">
        <f t="shared" si="84"/>
        <v>0</v>
      </c>
      <c r="BX49" s="4">
        <f t="shared" si="85"/>
        <v>0</v>
      </c>
      <c r="BY49" s="4">
        <f t="shared" si="86"/>
        <v>0</v>
      </c>
      <c r="BZ49" s="4">
        <f t="shared" si="87"/>
        <v>0</v>
      </c>
      <c r="CA49" s="4">
        <f t="shared" si="88"/>
        <v>0</v>
      </c>
      <c r="CC49" s="4">
        <v>44</v>
      </c>
      <c r="CD49" s="4" t="s">
        <v>352</v>
      </c>
      <c r="CE49" s="4">
        <v>8</v>
      </c>
      <c r="CG49" s="4" t="str">
        <f t="shared" ref="CG49:CG87" si="101">IF(B49="","",IF(ISERROR(VLOOKUP($AK49,$CJ$6:$CL$20,2,0)),"",VLOOKUP($AK49,$CJ$6:$CL$20,2,0)))</f>
        <v/>
      </c>
      <c r="CH49" s="4" t="str">
        <f t="shared" ref="CH49:CH87" si="102">IF(B49="","",IF(ISERROR(VLOOKUP($AK49,$CJ$6:$CL$20,3,0)),"",VLOOKUP($AK49,$CJ$6:$CL$20,3,0)))</f>
        <v/>
      </c>
    </row>
    <row r="50" spans="1:86" ht="16.5" customHeight="1" x14ac:dyDescent="0.2">
      <c r="A50" s="7" t="str">
        <f t="shared" si="91"/>
        <v/>
      </c>
      <c r="B50" s="79"/>
      <c r="C50" s="80"/>
      <c r="D50" s="80"/>
      <c r="E50" s="80"/>
      <c r="F50" s="80"/>
      <c r="G50" s="7" t="str">
        <f t="shared" si="27"/>
        <v/>
      </c>
      <c r="H50" s="160" t="str">
        <f t="shared" si="28"/>
        <v/>
      </c>
      <c r="I50" s="160" t="str">
        <f>IF(BO50&gt;17,"",IF(ISERROR(VLOOKUP(BO50,BP$6:$BQ$23,2,0)),"",VLOOKUP(BO50,BP$6:$BQ$23,2,0)))</f>
        <v/>
      </c>
      <c r="J50" s="123"/>
      <c r="K50" s="110"/>
      <c r="L50" s="151"/>
      <c r="M50" s="123"/>
      <c r="N50" s="137"/>
      <c r="O50" s="153"/>
      <c r="P50" s="123"/>
      <c r="Q50" s="110"/>
      <c r="R50" s="139"/>
      <c r="S50" s="110"/>
      <c r="T50" s="139"/>
      <c r="U50" s="110"/>
      <c r="V50" s="167">
        <f t="shared" si="29"/>
        <v>0</v>
      </c>
      <c r="W50" s="11">
        <f t="shared" si="92"/>
        <v>0</v>
      </c>
      <c r="X50" s="11">
        <f t="shared" si="93"/>
        <v>0</v>
      </c>
      <c r="Y50" s="11">
        <f t="shared" si="94"/>
        <v>0</v>
      </c>
      <c r="Z50" s="11">
        <f t="shared" si="33"/>
        <v>0</v>
      </c>
      <c r="AA50" s="11">
        <f t="shared" si="34"/>
        <v>0</v>
      </c>
      <c r="AB50" s="4" t="str">
        <f t="shared" si="60"/>
        <v/>
      </c>
      <c r="AC50" s="4" t="str">
        <f t="shared" si="61"/>
        <v/>
      </c>
      <c r="AD50" s="6">
        <f t="shared" si="95"/>
        <v>0</v>
      </c>
      <c r="AE50" s="6" t="str">
        <f t="shared" si="96"/>
        <v/>
      </c>
      <c r="AG50" s="4">
        <f t="shared" si="62"/>
        <v>0</v>
      </c>
      <c r="AH50" s="4">
        <f t="shared" si="35"/>
        <v>0</v>
      </c>
      <c r="AI50" s="4" t="str">
        <f t="shared" si="36"/>
        <v/>
      </c>
      <c r="AJ50" s="4" t="str">
        <f t="shared" si="63"/>
        <v/>
      </c>
      <c r="AK50" s="162" t="str">
        <f t="shared" si="64"/>
        <v/>
      </c>
      <c r="AL50" s="11">
        <f t="shared" si="97"/>
        <v>0</v>
      </c>
      <c r="AM50" s="11">
        <f t="shared" si="65"/>
        <v>0</v>
      </c>
      <c r="AN50" s="4" t="str">
        <f t="shared" si="39"/>
        <v/>
      </c>
      <c r="AO50" s="4">
        <v>5</v>
      </c>
      <c r="AP50" s="4" t="str">
        <f t="shared" si="66"/>
        <v xml:space="preserve"> </v>
      </c>
      <c r="AQ50" s="4" t="str">
        <f t="shared" si="67"/>
        <v xml:space="preserve">  </v>
      </c>
      <c r="AR50" s="4" t="str">
        <f t="shared" si="68"/>
        <v/>
      </c>
      <c r="AS50" s="4" t="str">
        <f t="shared" si="69"/>
        <v/>
      </c>
      <c r="AT50" s="4" t="str">
        <f t="shared" si="70"/>
        <v/>
      </c>
      <c r="AU50" s="4" t="str">
        <f t="shared" si="71"/>
        <v/>
      </c>
      <c r="AV50" s="4" t="str">
        <f t="shared" si="40"/>
        <v/>
      </c>
      <c r="AW50" s="4" t="str">
        <f t="shared" si="41"/>
        <v/>
      </c>
      <c r="AX50" s="4" t="str">
        <f t="shared" si="72"/>
        <v/>
      </c>
      <c r="AY50" s="4" t="str">
        <f t="shared" si="73"/>
        <v/>
      </c>
      <c r="AZ50" s="4" t="str">
        <f t="shared" si="74"/>
        <v/>
      </c>
      <c r="BA50" s="4" t="str">
        <f t="shared" si="42"/>
        <v/>
      </c>
      <c r="BB50" s="4" t="str">
        <f t="shared" si="43"/>
        <v/>
      </c>
      <c r="BC50" s="4" t="e">
        <f>IF(#REF!="100歳",1,0)</f>
        <v>#REF!</v>
      </c>
      <c r="BD50" s="4" t="str">
        <f t="shared" si="75"/>
        <v>999:99.99</v>
      </c>
      <c r="BE50" s="4" t="str">
        <f t="shared" si="76"/>
        <v>999:99.99</v>
      </c>
      <c r="BF50" s="4" t="str">
        <f t="shared" si="77"/>
        <v>999:99.99</v>
      </c>
      <c r="BG50" s="4" t="str">
        <f t="shared" si="44"/>
        <v>999:99.99</v>
      </c>
      <c r="BH50" s="4" t="str">
        <f t="shared" si="45"/>
        <v>999:99.99</v>
      </c>
      <c r="BI50" s="4">
        <f t="shared" si="98"/>
        <v>0</v>
      </c>
      <c r="BJ50" s="4">
        <f t="shared" si="99"/>
        <v>0</v>
      </c>
      <c r="BK50" s="4">
        <f t="shared" si="100"/>
        <v>0</v>
      </c>
      <c r="BL50" s="4">
        <f t="shared" si="49"/>
        <v>0</v>
      </c>
      <c r="BM50" s="4">
        <f t="shared" si="50"/>
        <v>0</v>
      </c>
      <c r="BN50" s="4" t="str">
        <f t="shared" si="81"/>
        <v>19000100</v>
      </c>
      <c r="BO50" s="4" t="str">
        <f t="shared" si="51"/>
        <v/>
      </c>
      <c r="BT50" s="4" t="str">
        <f t="shared" si="56"/>
        <v/>
      </c>
      <c r="BU50" s="4">
        <f t="shared" si="82"/>
        <v>0</v>
      </c>
      <c r="BV50" s="4">
        <f t="shared" si="83"/>
        <v>0</v>
      </c>
      <c r="BW50" s="4">
        <f t="shared" si="84"/>
        <v>0</v>
      </c>
      <c r="BX50" s="4">
        <f t="shared" si="85"/>
        <v>0</v>
      </c>
      <c r="BY50" s="4">
        <f t="shared" si="86"/>
        <v>0</v>
      </c>
      <c r="BZ50" s="4">
        <f t="shared" si="87"/>
        <v>0</v>
      </c>
      <c r="CA50" s="4">
        <f t="shared" si="88"/>
        <v>0</v>
      </c>
      <c r="CC50" s="4">
        <v>45</v>
      </c>
      <c r="CD50" s="4" t="s">
        <v>353</v>
      </c>
      <c r="CE50" s="4">
        <v>9</v>
      </c>
      <c r="CG50" s="4" t="str">
        <f t="shared" si="101"/>
        <v/>
      </c>
      <c r="CH50" s="4" t="str">
        <f t="shared" si="102"/>
        <v/>
      </c>
    </row>
    <row r="51" spans="1:86" ht="16.5" customHeight="1" x14ac:dyDescent="0.2">
      <c r="A51" s="7" t="str">
        <f t="shared" si="91"/>
        <v/>
      </c>
      <c r="B51" s="79"/>
      <c r="C51" s="80"/>
      <c r="D51" s="80"/>
      <c r="E51" s="80"/>
      <c r="F51" s="80"/>
      <c r="G51" s="7" t="str">
        <f t="shared" si="27"/>
        <v/>
      </c>
      <c r="H51" s="160" t="str">
        <f t="shared" si="28"/>
        <v/>
      </c>
      <c r="I51" s="160" t="str">
        <f>IF(BO51&gt;17,"",IF(ISERROR(VLOOKUP(BO51,BP$6:$BQ$23,2,0)),"",VLOOKUP(BO51,BP$6:$BQ$23,2,0)))</f>
        <v/>
      </c>
      <c r="J51" s="123"/>
      <c r="K51" s="110"/>
      <c r="L51" s="151"/>
      <c r="M51" s="123"/>
      <c r="N51" s="137"/>
      <c r="O51" s="153"/>
      <c r="P51" s="123"/>
      <c r="Q51" s="110"/>
      <c r="R51" s="139"/>
      <c r="S51" s="110"/>
      <c r="T51" s="139"/>
      <c r="U51" s="110"/>
      <c r="V51" s="167">
        <f t="shared" si="29"/>
        <v>0</v>
      </c>
      <c r="W51" s="11">
        <f t="shared" si="92"/>
        <v>0</v>
      </c>
      <c r="X51" s="11">
        <f t="shared" si="93"/>
        <v>0</v>
      </c>
      <c r="Y51" s="11">
        <f t="shared" si="94"/>
        <v>0</v>
      </c>
      <c r="Z51" s="11">
        <f t="shared" si="33"/>
        <v>0</v>
      </c>
      <c r="AA51" s="11">
        <f t="shared" si="34"/>
        <v>0</v>
      </c>
      <c r="AB51" s="4" t="str">
        <f t="shared" si="60"/>
        <v/>
      </c>
      <c r="AC51" s="4" t="str">
        <f t="shared" si="61"/>
        <v/>
      </c>
      <c r="AD51" s="6">
        <f t="shared" si="95"/>
        <v>0</v>
      </c>
      <c r="AE51" s="6" t="str">
        <f t="shared" si="96"/>
        <v/>
      </c>
      <c r="AG51" s="4">
        <f t="shared" si="62"/>
        <v>0</v>
      </c>
      <c r="AH51" s="4">
        <f t="shared" si="35"/>
        <v>0</v>
      </c>
      <c r="AI51" s="4" t="str">
        <f t="shared" si="36"/>
        <v/>
      </c>
      <c r="AJ51" s="4" t="str">
        <f t="shared" si="63"/>
        <v/>
      </c>
      <c r="AK51" s="162" t="str">
        <f t="shared" si="64"/>
        <v/>
      </c>
      <c r="AL51" s="11">
        <f t="shared" si="97"/>
        <v>0</v>
      </c>
      <c r="AM51" s="11">
        <f t="shared" si="65"/>
        <v>0</v>
      </c>
      <c r="AN51" s="4" t="str">
        <f t="shared" si="39"/>
        <v/>
      </c>
      <c r="AO51" s="4">
        <v>5</v>
      </c>
      <c r="AP51" s="4" t="str">
        <f t="shared" si="66"/>
        <v xml:space="preserve"> </v>
      </c>
      <c r="AQ51" s="4" t="str">
        <f t="shared" si="67"/>
        <v xml:space="preserve">  </v>
      </c>
      <c r="AR51" s="4" t="str">
        <f t="shared" si="68"/>
        <v/>
      </c>
      <c r="AS51" s="4" t="str">
        <f t="shared" si="69"/>
        <v/>
      </c>
      <c r="AT51" s="4" t="str">
        <f t="shared" si="70"/>
        <v/>
      </c>
      <c r="AU51" s="4" t="str">
        <f t="shared" si="71"/>
        <v/>
      </c>
      <c r="AV51" s="4" t="str">
        <f t="shared" si="40"/>
        <v/>
      </c>
      <c r="AW51" s="4" t="str">
        <f t="shared" si="41"/>
        <v/>
      </c>
      <c r="AX51" s="4" t="str">
        <f t="shared" si="72"/>
        <v/>
      </c>
      <c r="AY51" s="4" t="str">
        <f t="shared" si="73"/>
        <v/>
      </c>
      <c r="AZ51" s="4" t="str">
        <f t="shared" si="74"/>
        <v/>
      </c>
      <c r="BA51" s="4" t="str">
        <f t="shared" si="42"/>
        <v/>
      </c>
      <c r="BB51" s="4" t="str">
        <f t="shared" si="43"/>
        <v/>
      </c>
      <c r="BC51" s="4" t="e">
        <f>IF(#REF!="100歳",1,0)</f>
        <v>#REF!</v>
      </c>
      <c r="BD51" s="4" t="str">
        <f t="shared" si="75"/>
        <v>999:99.99</v>
      </c>
      <c r="BE51" s="4" t="str">
        <f t="shared" si="76"/>
        <v>999:99.99</v>
      </c>
      <c r="BF51" s="4" t="str">
        <f t="shared" si="77"/>
        <v>999:99.99</v>
      </c>
      <c r="BG51" s="4" t="str">
        <f t="shared" si="44"/>
        <v>999:99.99</v>
      </c>
      <c r="BH51" s="4" t="str">
        <f t="shared" si="45"/>
        <v>999:99.99</v>
      </c>
      <c r="BI51" s="4">
        <f t="shared" si="98"/>
        <v>0</v>
      </c>
      <c r="BJ51" s="4">
        <f t="shared" si="99"/>
        <v>0</v>
      </c>
      <c r="BK51" s="4">
        <f t="shared" si="100"/>
        <v>0</v>
      </c>
      <c r="BL51" s="4">
        <f t="shared" si="49"/>
        <v>0</v>
      </c>
      <c r="BM51" s="4">
        <f t="shared" si="50"/>
        <v>0</v>
      </c>
      <c r="BN51" s="4" t="str">
        <f t="shared" si="81"/>
        <v>19000100</v>
      </c>
      <c r="BO51" s="4" t="str">
        <f t="shared" si="51"/>
        <v/>
      </c>
      <c r="BT51" s="4" t="str">
        <f t="shared" si="56"/>
        <v/>
      </c>
      <c r="BU51" s="4">
        <f t="shared" si="82"/>
        <v>0</v>
      </c>
      <c r="BV51" s="4">
        <f t="shared" si="83"/>
        <v>0</v>
      </c>
      <c r="BW51" s="4">
        <f t="shared" si="84"/>
        <v>0</v>
      </c>
      <c r="BX51" s="4">
        <f t="shared" si="85"/>
        <v>0</v>
      </c>
      <c r="BY51" s="4">
        <f t="shared" si="86"/>
        <v>0</v>
      </c>
      <c r="BZ51" s="4">
        <f t="shared" si="87"/>
        <v>0</v>
      </c>
      <c r="CA51" s="4">
        <f t="shared" si="88"/>
        <v>0</v>
      </c>
      <c r="CC51" s="4">
        <v>46</v>
      </c>
      <c r="CD51" s="4" t="s">
        <v>353</v>
      </c>
      <c r="CE51" s="4">
        <v>9</v>
      </c>
      <c r="CG51" s="4" t="str">
        <f t="shared" si="101"/>
        <v/>
      </c>
      <c r="CH51" s="4" t="str">
        <f t="shared" si="102"/>
        <v/>
      </c>
    </row>
    <row r="52" spans="1:86" ht="16.5" customHeight="1" x14ac:dyDescent="0.2">
      <c r="A52" s="7" t="str">
        <f t="shared" si="91"/>
        <v/>
      </c>
      <c r="B52" s="79"/>
      <c r="C52" s="80"/>
      <c r="D52" s="80"/>
      <c r="E52" s="80"/>
      <c r="F52" s="80"/>
      <c r="G52" s="7" t="str">
        <f t="shared" si="27"/>
        <v/>
      </c>
      <c r="H52" s="160" t="str">
        <f t="shared" si="28"/>
        <v/>
      </c>
      <c r="I52" s="160" t="str">
        <f>IF(BO52&gt;17,"",IF(ISERROR(VLOOKUP(BO52,BP$6:$BQ$23,2,0)),"",VLOOKUP(BO52,BP$6:$BQ$23,2,0)))</f>
        <v/>
      </c>
      <c r="J52" s="123"/>
      <c r="K52" s="110"/>
      <c r="L52" s="151"/>
      <c r="M52" s="123"/>
      <c r="N52" s="137"/>
      <c r="O52" s="153"/>
      <c r="P52" s="123"/>
      <c r="Q52" s="110"/>
      <c r="R52" s="139"/>
      <c r="S52" s="110"/>
      <c r="T52" s="139"/>
      <c r="U52" s="110"/>
      <c r="V52" s="167">
        <f t="shared" si="29"/>
        <v>0</v>
      </c>
      <c r="W52" s="11">
        <f t="shared" si="92"/>
        <v>0</v>
      </c>
      <c r="X52" s="11">
        <f t="shared" si="93"/>
        <v>0</v>
      </c>
      <c r="Y52" s="11">
        <f t="shared" si="94"/>
        <v>0</v>
      </c>
      <c r="Z52" s="11">
        <f t="shared" si="33"/>
        <v>0</v>
      </c>
      <c r="AA52" s="11">
        <f t="shared" si="34"/>
        <v>0</v>
      </c>
      <c r="AB52" s="4" t="str">
        <f t="shared" si="60"/>
        <v/>
      </c>
      <c r="AC52" s="4" t="str">
        <f t="shared" si="61"/>
        <v/>
      </c>
      <c r="AD52" s="6">
        <f t="shared" si="95"/>
        <v>0</v>
      </c>
      <c r="AE52" s="6" t="str">
        <f t="shared" si="96"/>
        <v/>
      </c>
      <c r="AG52" s="4">
        <f t="shared" si="62"/>
        <v>0</v>
      </c>
      <c r="AH52" s="4">
        <f t="shared" si="35"/>
        <v>0</v>
      </c>
      <c r="AI52" s="4" t="str">
        <f t="shared" si="36"/>
        <v/>
      </c>
      <c r="AJ52" s="4" t="str">
        <f t="shared" si="63"/>
        <v/>
      </c>
      <c r="AK52" s="162" t="str">
        <f t="shared" si="64"/>
        <v/>
      </c>
      <c r="AL52" s="11">
        <f t="shared" si="97"/>
        <v>0</v>
      </c>
      <c r="AM52" s="11">
        <f t="shared" si="65"/>
        <v>0</v>
      </c>
      <c r="AN52" s="4" t="str">
        <f t="shared" si="39"/>
        <v/>
      </c>
      <c r="AO52" s="4">
        <v>5</v>
      </c>
      <c r="AP52" s="4" t="str">
        <f t="shared" si="66"/>
        <v xml:space="preserve"> </v>
      </c>
      <c r="AQ52" s="4" t="str">
        <f t="shared" si="67"/>
        <v xml:space="preserve">  </v>
      </c>
      <c r="AR52" s="4" t="str">
        <f t="shared" si="68"/>
        <v/>
      </c>
      <c r="AS52" s="4" t="str">
        <f t="shared" si="69"/>
        <v/>
      </c>
      <c r="AT52" s="4" t="str">
        <f t="shared" si="70"/>
        <v/>
      </c>
      <c r="AU52" s="4" t="str">
        <f t="shared" si="71"/>
        <v/>
      </c>
      <c r="AV52" s="4" t="str">
        <f t="shared" si="40"/>
        <v/>
      </c>
      <c r="AW52" s="4" t="str">
        <f t="shared" si="41"/>
        <v/>
      </c>
      <c r="AX52" s="4" t="str">
        <f t="shared" si="72"/>
        <v/>
      </c>
      <c r="AY52" s="4" t="str">
        <f t="shared" si="73"/>
        <v/>
      </c>
      <c r="AZ52" s="4" t="str">
        <f t="shared" si="74"/>
        <v/>
      </c>
      <c r="BA52" s="4" t="str">
        <f t="shared" si="42"/>
        <v/>
      </c>
      <c r="BB52" s="4" t="str">
        <f t="shared" si="43"/>
        <v/>
      </c>
      <c r="BC52" s="4" t="e">
        <f>IF(#REF!="100歳",1,0)</f>
        <v>#REF!</v>
      </c>
      <c r="BD52" s="4" t="str">
        <f t="shared" si="75"/>
        <v>999:99.99</v>
      </c>
      <c r="BE52" s="4" t="str">
        <f t="shared" si="76"/>
        <v>999:99.99</v>
      </c>
      <c r="BF52" s="4" t="str">
        <f t="shared" si="77"/>
        <v>999:99.99</v>
      </c>
      <c r="BG52" s="4" t="str">
        <f t="shared" si="44"/>
        <v>999:99.99</v>
      </c>
      <c r="BH52" s="4" t="str">
        <f t="shared" si="45"/>
        <v>999:99.99</v>
      </c>
      <c r="BI52" s="4">
        <f t="shared" si="98"/>
        <v>0</v>
      </c>
      <c r="BJ52" s="4">
        <f t="shared" si="99"/>
        <v>0</v>
      </c>
      <c r="BK52" s="4">
        <f t="shared" si="100"/>
        <v>0</v>
      </c>
      <c r="BL52" s="4">
        <f t="shared" si="49"/>
        <v>0</v>
      </c>
      <c r="BM52" s="4">
        <f t="shared" si="50"/>
        <v>0</v>
      </c>
      <c r="BN52" s="4" t="str">
        <f t="shared" si="81"/>
        <v>19000100</v>
      </c>
      <c r="BO52" s="4" t="str">
        <f t="shared" si="51"/>
        <v/>
      </c>
      <c r="BT52" s="4" t="str">
        <f t="shared" si="56"/>
        <v/>
      </c>
      <c r="BU52" s="4">
        <f t="shared" si="82"/>
        <v>0</v>
      </c>
      <c r="BV52" s="4">
        <f t="shared" si="83"/>
        <v>0</v>
      </c>
      <c r="BW52" s="4">
        <f t="shared" si="84"/>
        <v>0</v>
      </c>
      <c r="BX52" s="4">
        <f t="shared" si="85"/>
        <v>0</v>
      </c>
      <c r="BY52" s="4">
        <f t="shared" si="86"/>
        <v>0</v>
      </c>
      <c r="BZ52" s="4">
        <f t="shared" si="87"/>
        <v>0</v>
      </c>
      <c r="CA52" s="4">
        <f t="shared" si="88"/>
        <v>0</v>
      </c>
      <c r="CC52" s="4">
        <v>47</v>
      </c>
      <c r="CD52" s="4" t="s">
        <v>353</v>
      </c>
      <c r="CE52" s="4">
        <v>9</v>
      </c>
      <c r="CG52" s="4" t="str">
        <f t="shared" si="101"/>
        <v/>
      </c>
      <c r="CH52" s="4" t="str">
        <f t="shared" si="102"/>
        <v/>
      </c>
    </row>
    <row r="53" spans="1:86" ht="16.5" customHeight="1" x14ac:dyDescent="0.2">
      <c r="A53" s="7" t="str">
        <f t="shared" si="91"/>
        <v/>
      </c>
      <c r="B53" s="79"/>
      <c r="C53" s="80"/>
      <c r="D53" s="80"/>
      <c r="E53" s="80"/>
      <c r="F53" s="80"/>
      <c r="G53" s="7" t="str">
        <f t="shared" si="27"/>
        <v/>
      </c>
      <c r="H53" s="160" t="str">
        <f t="shared" si="28"/>
        <v/>
      </c>
      <c r="I53" s="160" t="str">
        <f>IF(BO53&gt;17,"",IF(ISERROR(VLOOKUP(BO53,BP$6:$BQ$23,2,0)),"",VLOOKUP(BO53,BP$6:$BQ$23,2,0)))</f>
        <v/>
      </c>
      <c r="J53" s="123"/>
      <c r="K53" s="110"/>
      <c r="L53" s="151"/>
      <c r="M53" s="123"/>
      <c r="N53" s="137"/>
      <c r="O53" s="153"/>
      <c r="P53" s="123"/>
      <c r="Q53" s="110"/>
      <c r="R53" s="139"/>
      <c r="S53" s="110"/>
      <c r="T53" s="139"/>
      <c r="U53" s="110"/>
      <c r="V53" s="167">
        <f t="shared" si="29"/>
        <v>0</v>
      </c>
      <c r="W53" s="11">
        <f t="shared" si="92"/>
        <v>0</v>
      </c>
      <c r="X53" s="11">
        <f t="shared" si="93"/>
        <v>0</v>
      </c>
      <c r="Y53" s="11">
        <f t="shared" si="94"/>
        <v>0</v>
      </c>
      <c r="Z53" s="11">
        <f t="shared" si="33"/>
        <v>0</v>
      </c>
      <c r="AA53" s="11">
        <f t="shared" si="34"/>
        <v>0</v>
      </c>
      <c r="AB53" s="4" t="str">
        <f t="shared" si="60"/>
        <v/>
      </c>
      <c r="AC53" s="4" t="str">
        <f t="shared" si="61"/>
        <v/>
      </c>
      <c r="AD53" s="6">
        <f t="shared" si="95"/>
        <v>0</v>
      </c>
      <c r="AE53" s="6" t="str">
        <f t="shared" si="96"/>
        <v/>
      </c>
      <c r="AG53" s="4">
        <f t="shared" si="62"/>
        <v>0</v>
      </c>
      <c r="AH53" s="4">
        <f t="shared" si="35"/>
        <v>0</v>
      </c>
      <c r="AI53" s="4" t="str">
        <f t="shared" si="36"/>
        <v/>
      </c>
      <c r="AJ53" s="4" t="str">
        <f t="shared" si="63"/>
        <v/>
      </c>
      <c r="AK53" s="162" t="str">
        <f t="shared" si="64"/>
        <v/>
      </c>
      <c r="AL53" s="11">
        <f t="shared" si="97"/>
        <v>0</v>
      </c>
      <c r="AM53" s="11">
        <f t="shared" si="65"/>
        <v>0</v>
      </c>
      <c r="AN53" s="4" t="str">
        <f t="shared" si="39"/>
        <v/>
      </c>
      <c r="AO53" s="4">
        <v>5</v>
      </c>
      <c r="AP53" s="4" t="str">
        <f t="shared" si="66"/>
        <v xml:space="preserve"> </v>
      </c>
      <c r="AQ53" s="4" t="str">
        <f t="shared" si="67"/>
        <v xml:space="preserve">  </v>
      </c>
      <c r="AR53" s="4" t="str">
        <f t="shared" si="68"/>
        <v/>
      </c>
      <c r="AS53" s="4" t="str">
        <f t="shared" si="69"/>
        <v/>
      </c>
      <c r="AT53" s="4" t="str">
        <f t="shared" si="70"/>
        <v/>
      </c>
      <c r="AU53" s="4" t="str">
        <f t="shared" si="71"/>
        <v/>
      </c>
      <c r="AV53" s="4" t="str">
        <f t="shared" si="40"/>
        <v/>
      </c>
      <c r="AW53" s="4" t="str">
        <f t="shared" si="41"/>
        <v/>
      </c>
      <c r="AX53" s="4" t="str">
        <f t="shared" si="72"/>
        <v/>
      </c>
      <c r="AY53" s="4" t="str">
        <f t="shared" si="73"/>
        <v/>
      </c>
      <c r="AZ53" s="4" t="str">
        <f t="shared" si="74"/>
        <v/>
      </c>
      <c r="BA53" s="4" t="str">
        <f t="shared" si="42"/>
        <v/>
      </c>
      <c r="BB53" s="4" t="str">
        <f t="shared" si="43"/>
        <v/>
      </c>
      <c r="BC53" s="4" t="e">
        <f>IF(#REF!="100歳",1,0)</f>
        <v>#REF!</v>
      </c>
      <c r="BD53" s="4" t="str">
        <f t="shared" si="75"/>
        <v>999:99.99</v>
      </c>
      <c r="BE53" s="4" t="str">
        <f t="shared" si="76"/>
        <v>999:99.99</v>
      </c>
      <c r="BF53" s="4" t="str">
        <f t="shared" si="77"/>
        <v>999:99.99</v>
      </c>
      <c r="BG53" s="4" t="str">
        <f t="shared" si="44"/>
        <v>999:99.99</v>
      </c>
      <c r="BH53" s="4" t="str">
        <f t="shared" si="45"/>
        <v>999:99.99</v>
      </c>
      <c r="BI53" s="4">
        <f t="shared" si="98"/>
        <v>0</v>
      </c>
      <c r="BJ53" s="4">
        <f t="shared" si="99"/>
        <v>0</v>
      </c>
      <c r="BK53" s="4">
        <f t="shared" si="100"/>
        <v>0</v>
      </c>
      <c r="BL53" s="4">
        <f t="shared" si="49"/>
        <v>0</v>
      </c>
      <c r="BM53" s="4">
        <f t="shared" si="50"/>
        <v>0</v>
      </c>
      <c r="BN53" s="4" t="str">
        <f t="shared" si="81"/>
        <v>19000100</v>
      </c>
      <c r="BO53" s="4" t="str">
        <f t="shared" si="51"/>
        <v/>
      </c>
      <c r="BT53" s="4" t="str">
        <f t="shared" si="56"/>
        <v/>
      </c>
      <c r="BU53" s="4">
        <f t="shared" si="82"/>
        <v>0</v>
      </c>
      <c r="BV53" s="4">
        <f t="shared" si="83"/>
        <v>0</v>
      </c>
      <c r="BW53" s="4">
        <f t="shared" si="84"/>
        <v>0</v>
      </c>
      <c r="BX53" s="4">
        <f t="shared" si="85"/>
        <v>0</v>
      </c>
      <c r="BY53" s="4">
        <f t="shared" si="86"/>
        <v>0</v>
      </c>
      <c r="BZ53" s="4">
        <f t="shared" si="87"/>
        <v>0</v>
      </c>
      <c r="CA53" s="4">
        <f t="shared" si="88"/>
        <v>0</v>
      </c>
      <c r="CC53" s="4">
        <v>48</v>
      </c>
      <c r="CD53" s="4" t="s">
        <v>353</v>
      </c>
      <c r="CE53" s="4">
        <v>9</v>
      </c>
      <c r="CG53" s="4" t="str">
        <f t="shared" si="101"/>
        <v/>
      </c>
      <c r="CH53" s="4" t="str">
        <f t="shared" si="102"/>
        <v/>
      </c>
    </row>
    <row r="54" spans="1:86" ht="16.5" customHeight="1" x14ac:dyDescent="0.2">
      <c r="A54" s="7" t="str">
        <f t="shared" si="91"/>
        <v/>
      </c>
      <c r="B54" s="79"/>
      <c r="C54" s="80"/>
      <c r="D54" s="80"/>
      <c r="E54" s="80"/>
      <c r="F54" s="80"/>
      <c r="G54" s="7" t="str">
        <f t="shared" si="27"/>
        <v/>
      </c>
      <c r="H54" s="160" t="str">
        <f t="shared" si="28"/>
        <v/>
      </c>
      <c r="I54" s="160" t="str">
        <f>IF(BO54&gt;17,"",IF(ISERROR(VLOOKUP(BO54,BP$6:$BQ$23,2,0)),"",VLOOKUP(BO54,BP$6:$BQ$23,2,0)))</f>
        <v/>
      </c>
      <c r="J54" s="123"/>
      <c r="K54" s="110"/>
      <c r="L54" s="151"/>
      <c r="M54" s="123"/>
      <c r="N54" s="137"/>
      <c r="O54" s="153"/>
      <c r="P54" s="123"/>
      <c r="Q54" s="110"/>
      <c r="R54" s="139"/>
      <c r="S54" s="110"/>
      <c r="T54" s="139"/>
      <c r="U54" s="110"/>
      <c r="V54" s="167">
        <f t="shared" si="29"/>
        <v>0</v>
      </c>
      <c r="W54" s="11">
        <f t="shared" si="92"/>
        <v>0</v>
      </c>
      <c r="X54" s="11">
        <f t="shared" si="93"/>
        <v>0</v>
      </c>
      <c r="Y54" s="11">
        <f t="shared" si="94"/>
        <v>0</v>
      </c>
      <c r="Z54" s="11">
        <f t="shared" si="33"/>
        <v>0</v>
      </c>
      <c r="AA54" s="11">
        <f t="shared" si="34"/>
        <v>0</v>
      </c>
      <c r="AB54" s="4" t="str">
        <f t="shared" si="60"/>
        <v/>
      </c>
      <c r="AC54" s="4" t="str">
        <f t="shared" si="61"/>
        <v/>
      </c>
      <c r="AD54" s="6">
        <f t="shared" si="95"/>
        <v>0</v>
      </c>
      <c r="AE54" s="6" t="str">
        <f t="shared" si="96"/>
        <v/>
      </c>
      <c r="AG54" s="4">
        <f t="shared" si="62"/>
        <v>0</v>
      </c>
      <c r="AH54" s="4">
        <f t="shared" si="35"/>
        <v>0</v>
      </c>
      <c r="AI54" s="4" t="str">
        <f t="shared" si="36"/>
        <v/>
      </c>
      <c r="AJ54" s="4" t="str">
        <f t="shared" si="63"/>
        <v/>
      </c>
      <c r="AK54" s="162" t="str">
        <f t="shared" si="64"/>
        <v/>
      </c>
      <c r="AL54" s="11">
        <f t="shared" si="97"/>
        <v>0</v>
      </c>
      <c r="AM54" s="11">
        <f t="shared" si="65"/>
        <v>0</v>
      </c>
      <c r="AN54" s="4" t="str">
        <f t="shared" si="39"/>
        <v/>
      </c>
      <c r="AO54" s="4">
        <v>5</v>
      </c>
      <c r="AP54" s="4" t="str">
        <f t="shared" si="66"/>
        <v xml:space="preserve"> </v>
      </c>
      <c r="AQ54" s="4" t="str">
        <f t="shared" si="67"/>
        <v xml:space="preserve">  </v>
      </c>
      <c r="AR54" s="4" t="str">
        <f t="shared" si="68"/>
        <v/>
      </c>
      <c r="AS54" s="4" t="str">
        <f t="shared" si="69"/>
        <v/>
      </c>
      <c r="AT54" s="4" t="str">
        <f t="shared" si="70"/>
        <v/>
      </c>
      <c r="AU54" s="4" t="str">
        <f t="shared" si="71"/>
        <v/>
      </c>
      <c r="AV54" s="4" t="str">
        <f t="shared" si="40"/>
        <v/>
      </c>
      <c r="AW54" s="4" t="str">
        <f t="shared" si="41"/>
        <v/>
      </c>
      <c r="AX54" s="4" t="str">
        <f t="shared" si="72"/>
        <v/>
      </c>
      <c r="AY54" s="4" t="str">
        <f t="shared" si="73"/>
        <v/>
      </c>
      <c r="AZ54" s="4" t="str">
        <f t="shared" si="74"/>
        <v/>
      </c>
      <c r="BA54" s="4" t="str">
        <f t="shared" si="42"/>
        <v/>
      </c>
      <c r="BB54" s="4" t="str">
        <f t="shared" si="43"/>
        <v/>
      </c>
      <c r="BC54" s="4" t="e">
        <f>IF(#REF!="100歳",1,0)</f>
        <v>#REF!</v>
      </c>
      <c r="BD54" s="4" t="str">
        <f t="shared" si="75"/>
        <v>999:99.99</v>
      </c>
      <c r="BE54" s="4" t="str">
        <f t="shared" si="76"/>
        <v>999:99.99</v>
      </c>
      <c r="BF54" s="4" t="str">
        <f t="shared" si="77"/>
        <v>999:99.99</v>
      </c>
      <c r="BG54" s="4" t="str">
        <f t="shared" si="44"/>
        <v>999:99.99</v>
      </c>
      <c r="BH54" s="4" t="str">
        <f t="shared" si="45"/>
        <v>999:99.99</v>
      </c>
      <c r="BI54" s="4">
        <f t="shared" si="98"/>
        <v>0</v>
      </c>
      <c r="BJ54" s="4">
        <f t="shared" si="99"/>
        <v>0</v>
      </c>
      <c r="BK54" s="4">
        <f t="shared" si="100"/>
        <v>0</v>
      </c>
      <c r="BL54" s="4">
        <f t="shared" si="49"/>
        <v>0</v>
      </c>
      <c r="BM54" s="4">
        <f t="shared" si="50"/>
        <v>0</v>
      </c>
      <c r="BN54" s="4" t="str">
        <f t="shared" si="81"/>
        <v>19000100</v>
      </c>
      <c r="BO54" s="4" t="str">
        <f t="shared" si="51"/>
        <v/>
      </c>
      <c r="BT54" s="4" t="str">
        <f t="shared" si="56"/>
        <v/>
      </c>
      <c r="BU54" s="4">
        <f t="shared" si="82"/>
        <v>0</v>
      </c>
      <c r="BV54" s="4">
        <f t="shared" si="83"/>
        <v>0</v>
      </c>
      <c r="BW54" s="4">
        <f t="shared" si="84"/>
        <v>0</v>
      </c>
      <c r="BX54" s="4">
        <f t="shared" si="85"/>
        <v>0</v>
      </c>
      <c r="BY54" s="4">
        <f t="shared" si="86"/>
        <v>0</v>
      </c>
      <c r="BZ54" s="4">
        <f t="shared" si="87"/>
        <v>0</v>
      </c>
      <c r="CA54" s="4">
        <f t="shared" si="88"/>
        <v>0</v>
      </c>
      <c r="CC54" s="4">
        <v>49</v>
      </c>
      <c r="CD54" s="4" t="s">
        <v>353</v>
      </c>
      <c r="CE54" s="4">
        <v>9</v>
      </c>
      <c r="CG54" s="4" t="str">
        <f t="shared" si="101"/>
        <v/>
      </c>
      <c r="CH54" s="4" t="str">
        <f t="shared" si="102"/>
        <v/>
      </c>
    </row>
    <row r="55" spans="1:86" ht="16.5" customHeight="1" x14ac:dyDescent="0.2">
      <c r="A55" s="7" t="str">
        <f t="shared" si="91"/>
        <v/>
      </c>
      <c r="B55" s="79"/>
      <c r="C55" s="80"/>
      <c r="D55" s="80"/>
      <c r="E55" s="80"/>
      <c r="F55" s="80"/>
      <c r="G55" s="7" t="str">
        <f t="shared" si="27"/>
        <v/>
      </c>
      <c r="H55" s="160" t="str">
        <f t="shared" si="28"/>
        <v/>
      </c>
      <c r="I55" s="160" t="str">
        <f>IF(BO55&gt;17,"",IF(ISERROR(VLOOKUP(BO55,BP$6:$BQ$23,2,0)),"",VLOOKUP(BO55,BP$6:$BQ$23,2,0)))</f>
        <v/>
      </c>
      <c r="J55" s="123"/>
      <c r="K55" s="110"/>
      <c r="L55" s="151"/>
      <c r="M55" s="123"/>
      <c r="N55" s="137"/>
      <c r="O55" s="153"/>
      <c r="P55" s="123"/>
      <c r="Q55" s="110"/>
      <c r="R55" s="139"/>
      <c r="S55" s="110"/>
      <c r="T55" s="139"/>
      <c r="U55" s="110"/>
      <c r="V55" s="167">
        <f t="shared" si="29"/>
        <v>0</v>
      </c>
      <c r="W55" s="11">
        <f t="shared" si="92"/>
        <v>0</v>
      </c>
      <c r="X55" s="11">
        <f t="shared" si="93"/>
        <v>0</v>
      </c>
      <c r="Y55" s="11">
        <f t="shared" si="94"/>
        <v>0</v>
      </c>
      <c r="Z55" s="11">
        <f t="shared" si="33"/>
        <v>0</v>
      </c>
      <c r="AA55" s="11">
        <f t="shared" si="34"/>
        <v>0</v>
      </c>
      <c r="AB55" s="4" t="str">
        <f t="shared" si="60"/>
        <v/>
      </c>
      <c r="AC55" s="4" t="str">
        <f t="shared" si="61"/>
        <v/>
      </c>
      <c r="AD55" s="6">
        <f t="shared" si="95"/>
        <v>0</v>
      </c>
      <c r="AE55" s="6" t="str">
        <f t="shared" si="96"/>
        <v/>
      </c>
      <c r="AG55" s="4">
        <f t="shared" si="62"/>
        <v>0</v>
      </c>
      <c r="AH55" s="4">
        <f t="shared" si="35"/>
        <v>0</v>
      </c>
      <c r="AI55" s="4" t="str">
        <f t="shared" si="36"/>
        <v/>
      </c>
      <c r="AJ55" s="4" t="str">
        <f t="shared" si="63"/>
        <v/>
      </c>
      <c r="AK55" s="162" t="str">
        <f t="shared" si="64"/>
        <v/>
      </c>
      <c r="AL55" s="11">
        <f t="shared" si="97"/>
        <v>0</v>
      </c>
      <c r="AM55" s="11">
        <f t="shared" si="65"/>
        <v>0</v>
      </c>
      <c r="AN55" s="4" t="str">
        <f t="shared" si="39"/>
        <v/>
      </c>
      <c r="AO55" s="4">
        <v>5</v>
      </c>
      <c r="AP55" s="4" t="str">
        <f t="shared" si="66"/>
        <v xml:space="preserve"> </v>
      </c>
      <c r="AQ55" s="4" t="str">
        <f t="shared" si="67"/>
        <v xml:space="preserve">  </v>
      </c>
      <c r="AR55" s="4" t="str">
        <f t="shared" si="68"/>
        <v/>
      </c>
      <c r="AS55" s="4" t="str">
        <f t="shared" si="69"/>
        <v/>
      </c>
      <c r="AT55" s="4" t="str">
        <f t="shared" si="70"/>
        <v/>
      </c>
      <c r="AU55" s="4" t="str">
        <f t="shared" si="71"/>
        <v/>
      </c>
      <c r="AV55" s="4" t="str">
        <f t="shared" si="40"/>
        <v/>
      </c>
      <c r="AW55" s="4" t="str">
        <f t="shared" si="41"/>
        <v/>
      </c>
      <c r="AX55" s="4" t="str">
        <f t="shared" si="72"/>
        <v/>
      </c>
      <c r="AY55" s="4" t="str">
        <f t="shared" si="73"/>
        <v/>
      </c>
      <c r="AZ55" s="4" t="str">
        <f t="shared" si="74"/>
        <v/>
      </c>
      <c r="BA55" s="4" t="str">
        <f t="shared" si="42"/>
        <v/>
      </c>
      <c r="BB55" s="4" t="str">
        <f t="shared" si="43"/>
        <v/>
      </c>
      <c r="BC55" s="4" t="e">
        <f>IF(#REF!="100歳",1,0)</f>
        <v>#REF!</v>
      </c>
      <c r="BD55" s="4" t="str">
        <f t="shared" si="75"/>
        <v>999:99.99</v>
      </c>
      <c r="BE55" s="4" t="str">
        <f t="shared" si="76"/>
        <v>999:99.99</v>
      </c>
      <c r="BF55" s="4" t="str">
        <f t="shared" si="77"/>
        <v>999:99.99</v>
      </c>
      <c r="BG55" s="4" t="str">
        <f t="shared" si="44"/>
        <v>999:99.99</v>
      </c>
      <c r="BH55" s="4" t="str">
        <f t="shared" si="45"/>
        <v>999:99.99</v>
      </c>
      <c r="BI55" s="4">
        <f t="shared" si="98"/>
        <v>0</v>
      </c>
      <c r="BJ55" s="4">
        <f t="shared" si="99"/>
        <v>0</v>
      </c>
      <c r="BK55" s="4">
        <f t="shared" si="100"/>
        <v>0</v>
      </c>
      <c r="BL55" s="4">
        <f t="shared" si="49"/>
        <v>0</v>
      </c>
      <c r="BM55" s="4">
        <f t="shared" si="50"/>
        <v>0</v>
      </c>
      <c r="BN55" s="4" t="str">
        <f t="shared" si="81"/>
        <v>19000100</v>
      </c>
      <c r="BO55" s="4" t="str">
        <f t="shared" si="51"/>
        <v/>
      </c>
      <c r="BT55" s="4" t="str">
        <f t="shared" si="56"/>
        <v/>
      </c>
      <c r="BU55" s="4">
        <f t="shared" si="82"/>
        <v>0</v>
      </c>
      <c r="BV55" s="4">
        <f t="shared" si="83"/>
        <v>0</v>
      </c>
      <c r="BW55" s="4">
        <f t="shared" si="84"/>
        <v>0</v>
      </c>
      <c r="BX55" s="4">
        <f t="shared" si="85"/>
        <v>0</v>
      </c>
      <c r="BY55" s="4">
        <f t="shared" si="86"/>
        <v>0</v>
      </c>
      <c r="BZ55" s="4">
        <f t="shared" si="87"/>
        <v>0</v>
      </c>
      <c r="CA55" s="4">
        <f t="shared" si="88"/>
        <v>0</v>
      </c>
      <c r="CC55" s="4">
        <v>50</v>
      </c>
      <c r="CD55" s="4" t="s">
        <v>353</v>
      </c>
      <c r="CE55" s="4">
        <v>9</v>
      </c>
      <c r="CG55" s="4" t="str">
        <f t="shared" si="101"/>
        <v/>
      </c>
      <c r="CH55" s="4" t="str">
        <f t="shared" si="102"/>
        <v/>
      </c>
    </row>
    <row r="56" spans="1:86" ht="16.5" customHeight="1" x14ac:dyDescent="0.2">
      <c r="A56" s="7" t="str">
        <f t="shared" si="91"/>
        <v/>
      </c>
      <c r="B56" s="79"/>
      <c r="C56" s="80"/>
      <c r="D56" s="80"/>
      <c r="E56" s="80"/>
      <c r="F56" s="80"/>
      <c r="G56" s="7" t="str">
        <f t="shared" si="27"/>
        <v/>
      </c>
      <c r="H56" s="160" t="str">
        <f t="shared" si="28"/>
        <v/>
      </c>
      <c r="I56" s="160" t="str">
        <f>IF(BO56&gt;17,"",IF(ISERROR(VLOOKUP(BO56,BP$6:$BQ$23,2,0)),"",VLOOKUP(BO56,BP$6:$BQ$23,2,0)))</f>
        <v/>
      </c>
      <c r="J56" s="123"/>
      <c r="K56" s="110"/>
      <c r="L56" s="151"/>
      <c r="M56" s="123"/>
      <c r="N56" s="137"/>
      <c r="O56" s="153"/>
      <c r="P56" s="123"/>
      <c r="Q56" s="110"/>
      <c r="R56" s="139"/>
      <c r="S56" s="110"/>
      <c r="T56" s="139"/>
      <c r="U56" s="110"/>
      <c r="V56" s="167">
        <f t="shared" si="29"/>
        <v>0</v>
      </c>
      <c r="W56" s="11">
        <f t="shared" si="92"/>
        <v>0</v>
      </c>
      <c r="X56" s="11">
        <f t="shared" si="93"/>
        <v>0</v>
      </c>
      <c r="Y56" s="11">
        <f t="shared" si="94"/>
        <v>0</v>
      </c>
      <c r="Z56" s="11">
        <f t="shared" si="33"/>
        <v>0</v>
      </c>
      <c r="AA56" s="11">
        <f t="shared" si="34"/>
        <v>0</v>
      </c>
      <c r="AB56" s="4" t="str">
        <f t="shared" si="60"/>
        <v/>
      </c>
      <c r="AC56" s="4" t="str">
        <f t="shared" si="61"/>
        <v/>
      </c>
      <c r="AD56" s="6">
        <f t="shared" si="95"/>
        <v>0</v>
      </c>
      <c r="AE56" s="6" t="str">
        <f t="shared" si="96"/>
        <v/>
      </c>
      <c r="AG56" s="4">
        <f t="shared" si="62"/>
        <v>0</v>
      </c>
      <c r="AH56" s="4">
        <f t="shared" si="35"/>
        <v>0</v>
      </c>
      <c r="AI56" s="4" t="str">
        <f t="shared" si="36"/>
        <v/>
      </c>
      <c r="AJ56" s="4" t="str">
        <f t="shared" si="63"/>
        <v/>
      </c>
      <c r="AK56" s="162" t="str">
        <f t="shared" si="64"/>
        <v/>
      </c>
      <c r="AL56" s="11">
        <f t="shared" si="97"/>
        <v>0</v>
      </c>
      <c r="AM56" s="11">
        <f t="shared" si="65"/>
        <v>0</v>
      </c>
      <c r="AN56" s="4" t="str">
        <f t="shared" si="39"/>
        <v/>
      </c>
      <c r="AO56" s="4">
        <v>5</v>
      </c>
      <c r="AP56" s="4" t="str">
        <f t="shared" si="66"/>
        <v xml:space="preserve"> </v>
      </c>
      <c r="AQ56" s="4" t="str">
        <f t="shared" si="67"/>
        <v xml:space="preserve">  </v>
      </c>
      <c r="AR56" s="4" t="str">
        <f t="shared" si="68"/>
        <v/>
      </c>
      <c r="AS56" s="4" t="str">
        <f t="shared" si="69"/>
        <v/>
      </c>
      <c r="AT56" s="4" t="str">
        <f t="shared" si="70"/>
        <v/>
      </c>
      <c r="AU56" s="4" t="str">
        <f t="shared" si="71"/>
        <v/>
      </c>
      <c r="AV56" s="4" t="str">
        <f t="shared" si="40"/>
        <v/>
      </c>
      <c r="AW56" s="4" t="str">
        <f t="shared" si="41"/>
        <v/>
      </c>
      <c r="AX56" s="4" t="str">
        <f t="shared" si="72"/>
        <v/>
      </c>
      <c r="AY56" s="4" t="str">
        <f t="shared" si="73"/>
        <v/>
      </c>
      <c r="AZ56" s="4" t="str">
        <f t="shared" si="74"/>
        <v/>
      </c>
      <c r="BA56" s="4" t="str">
        <f t="shared" si="42"/>
        <v/>
      </c>
      <c r="BB56" s="4" t="str">
        <f t="shared" si="43"/>
        <v/>
      </c>
      <c r="BC56" s="4" t="e">
        <f>IF(#REF!="100歳",1,0)</f>
        <v>#REF!</v>
      </c>
      <c r="BD56" s="4" t="str">
        <f t="shared" si="75"/>
        <v>999:99.99</v>
      </c>
      <c r="BE56" s="4" t="str">
        <f t="shared" si="76"/>
        <v>999:99.99</v>
      </c>
      <c r="BF56" s="4" t="str">
        <f t="shared" si="77"/>
        <v>999:99.99</v>
      </c>
      <c r="BG56" s="4" t="str">
        <f t="shared" si="44"/>
        <v>999:99.99</v>
      </c>
      <c r="BH56" s="4" t="str">
        <f t="shared" si="45"/>
        <v>999:99.99</v>
      </c>
      <c r="BI56" s="4">
        <f t="shared" si="98"/>
        <v>0</v>
      </c>
      <c r="BJ56" s="4">
        <f t="shared" si="99"/>
        <v>0</v>
      </c>
      <c r="BK56" s="4">
        <f t="shared" si="100"/>
        <v>0</v>
      </c>
      <c r="BL56" s="4">
        <f t="shared" si="49"/>
        <v>0</v>
      </c>
      <c r="BM56" s="4">
        <f t="shared" si="50"/>
        <v>0</v>
      </c>
      <c r="BN56" s="4" t="str">
        <f t="shared" si="81"/>
        <v>19000100</v>
      </c>
      <c r="BO56" s="4" t="str">
        <f t="shared" si="51"/>
        <v/>
      </c>
      <c r="BT56" s="4" t="str">
        <f t="shared" si="56"/>
        <v/>
      </c>
      <c r="BU56" s="4">
        <f t="shared" si="82"/>
        <v>0</v>
      </c>
      <c r="BV56" s="4">
        <f t="shared" si="83"/>
        <v>0</v>
      </c>
      <c r="BW56" s="4">
        <f t="shared" si="84"/>
        <v>0</v>
      </c>
      <c r="BX56" s="4">
        <f t="shared" si="85"/>
        <v>0</v>
      </c>
      <c r="BY56" s="4">
        <f t="shared" si="86"/>
        <v>0</v>
      </c>
      <c r="BZ56" s="4">
        <f t="shared" si="87"/>
        <v>0</v>
      </c>
      <c r="CA56" s="4">
        <f t="shared" si="88"/>
        <v>0</v>
      </c>
      <c r="CC56" s="4">
        <v>51</v>
      </c>
      <c r="CD56" s="4" t="s">
        <v>353</v>
      </c>
      <c r="CE56" s="4">
        <v>9</v>
      </c>
      <c r="CG56" s="4" t="str">
        <f t="shared" si="101"/>
        <v/>
      </c>
      <c r="CH56" s="4" t="str">
        <f t="shared" si="102"/>
        <v/>
      </c>
    </row>
    <row r="57" spans="1:86" ht="16.5" customHeight="1" x14ac:dyDescent="0.2">
      <c r="A57" s="7" t="str">
        <f t="shared" si="91"/>
        <v/>
      </c>
      <c r="B57" s="79"/>
      <c r="C57" s="80"/>
      <c r="D57" s="80"/>
      <c r="E57" s="80"/>
      <c r="F57" s="80"/>
      <c r="G57" s="7" t="str">
        <f t="shared" si="27"/>
        <v/>
      </c>
      <c r="H57" s="160" t="str">
        <f t="shared" si="28"/>
        <v/>
      </c>
      <c r="I57" s="160" t="str">
        <f>IF(BO57&gt;17,"",IF(ISERROR(VLOOKUP(BO57,BP$6:$BQ$23,2,0)),"",VLOOKUP(BO57,BP$6:$BQ$23,2,0)))</f>
        <v/>
      </c>
      <c r="J57" s="123"/>
      <c r="K57" s="110"/>
      <c r="L57" s="151"/>
      <c r="M57" s="123"/>
      <c r="N57" s="137"/>
      <c r="O57" s="153"/>
      <c r="P57" s="123"/>
      <c r="Q57" s="110"/>
      <c r="R57" s="139"/>
      <c r="S57" s="110"/>
      <c r="T57" s="139"/>
      <c r="U57" s="110"/>
      <c r="V57" s="167">
        <f t="shared" si="29"/>
        <v>0</v>
      </c>
      <c r="W57" s="11">
        <f t="shared" si="92"/>
        <v>0</v>
      </c>
      <c r="X57" s="11">
        <f t="shared" si="93"/>
        <v>0</v>
      </c>
      <c r="Y57" s="11">
        <f t="shared" si="94"/>
        <v>0</v>
      </c>
      <c r="Z57" s="11">
        <f t="shared" si="33"/>
        <v>0</v>
      </c>
      <c r="AA57" s="11">
        <f t="shared" si="34"/>
        <v>0</v>
      </c>
      <c r="AB57" s="4" t="str">
        <f t="shared" si="60"/>
        <v/>
      </c>
      <c r="AC57" s="4" t="str">
        <f t="shared" si="61"/>
        <v/>
      </c>
      <c r="AD57" s="6">
        <f t="shared" si="95"/>
        <v>0</v>
      </c>
      <c r="AE57" s="6" t="str">
        <f t="shared" si="96"/>
        <v/>
      </c>
      <c r="AG57" s="4">
        <f t="shared" si="62"/>
        <v>0</v>
      </c>
      <c r="AH57" s="4">
        <f t="shared" si="35"/>
        <v>0</v>
      </c>
      <c r="AI57" s="4" t="str">
        <f t="shared" si="36"/>
        <v/>
      </c>
      <c r="AJ57" s="4" t="str">
        <f t="shared" si="63"/>
        <v/>
      </c>
      <c r="AK57" s="162" t="str">
        <f t="shared" si="64"/>
        <v/>
      </c>
      <c r="AL57" s="11">
        <f t="shared" si="97"/>
        <v>0</v>
      </c>
      <c r="AM57" s="11">
        <f t="shared" si="65"/>
        <v>0</v>
      </c>
      <c r="AN57" s="4" t="str">
        <f t="shared" si="39"/>
        <v/>
      </c>
      <c r="AO57" s="4">
        <v>5</v>
      </c>
      <c r="AP57" s="4" t="str">
        <f t="shared" si="66"/>
        <v xml:space="preserve"> </v>
      </c>
      <c r="AQ57" s="4" t="str">
        <f t="shared" si="67"/>
        <v xml:space="preserve">  </v>
      </c>
      <c r="AR57" s="4" t="str">
        <f t="shared" si="68"/>
        <v/>
      </c>
      <c r="AS57" s="4" t="str">
        <f t="shared" si="69"/>
        <v/>
      </c>
      <c r="AT57" s="4" t="str">
        <f t="shared" si="70"/>
        <v/>
      </c>
      <c r="AU57" s="4" t="str">
        <f t="shared" si="71"/>
        <v/>
      </c>
      <c r="AV57" s="4" t="str">
        <f t="shared" si="40"/>
        <v/>
      </c>
      <c r="AW57" s="4" t="str">
        <f t="shared" si="41"/>
        <v/>
      </c>
      <c r="AX57" s="4" t="str">
        <f t="shared" si="72"/>
        <v/>
      </c>
      <c r="AY57" s="4" t="str">
        <f t="shared" si="73"/>
        <v/>
      </c>
      <c r="AZ57" s="4" t="str">
        <f t="shared" si="74"/>
        <v/>
      </c>
      <c r="BA57" s="4" t="str">
        <f t="shared" si="42"/>
        <v/>
      </c>
      <c r="BB57" s="4" t="str">
        <f t="shared" si="43"/>
        <v/>
      </c>
      <c r="BC57" s="4" t="e">
        <f>IF(#REF!="100歳",1,0)</f>
        <v>#REF!</v>
      </c>
      <c r="BD57" s="4" t="str">
        <f t="shared" si="75"/>
        <v>999:99.99</v>
      </c>
      <c r="BE57" s="4" t="str">
        <f t="shared" si="76"/>
        <v>999:99.99</v>
      </c>
      <c r="BF57" s="4" t="str">
        <f t="shared" si="77"/>
        <v>999:99.99</v>
      </c>
      <c r="BG57" s="4" t="str">
        <f t="shared" si="44"/>
        <v>999:99.99</v>
      </c>
      <c r="BH57" s="4" t="str">
        <f t="shared" si="45"/>
        <v>999:99.99</v>
      </c>
      <c r="BI57" s="4">
        <f t="shared" si="98"/>
        <v>0</v>
      </c>
      <c r="BJ57" s="4">
        <f t="shared" si="99"/>
        <v>0</v>
      </c>
      <c r="BK57" s="4">
        <f t="shared" si="100"/>
        <v>0</v>
      </c>
      <c r="BL57" s="4">
        <f t="shared" si="49"/>
        <v>0</v>
      </c>
      <c r="BM57" s="4">
        <f t="shared" si="50"/>
        <v>0</v>
      </c>
      <c r="BN57" s="4" t="str">
        <f t="shared" si="81"/>
        <v>19000100</v>
      </c>
      <c r="BO57" s="4" t="str">
        <f t="shared" si="51"/>
        <v/>
      </c>
      <c r="BT57" s="4" t="str">
        <f t="shared" si="56"/>
        <v/>
      </c>
      <c r="BU57" s="4">
        <f t="shared" si="82"/>
        <v>0</v>
      </c>
      <c r="BV57" s="4">
        <f t="shared" si="83"/>
        <v>0</v>
      </c>
      <c r="BW57" s="4">
        <f t="shared" si="84"/>
        <v>0</v>
      </c>
      <c r="BX57" s="4">
        <f t="shared" si="85"/>
        <v>0</v>
      </c>
      <c r="BY57" s="4">
        <f t="shared" si="86"/>
        <v>0</v>
      </c>
      <c r="BZ57" s="4">
        <f t="shared" si="87"/>
        <v>0</v>
      </c>
      <c r="CA57" s="4">
        <f t="shared" si="88"/>
        <v>0</v>
      </c>
      <c r="CC57" s="4">
        <v>52</v>
      </c>
      <c r="CD57" s="4" t="s">
        <v>353</v>
      </c>
      <c r="CE57" s="4">
        <v>9</v>
      </c>
      <c r="CG57" s="4" t="str">
        <f t="shared" si="101"/>
        <v/>
      </c>
      <c r="CH57" s="4" t="str">
        <f t="shared" si="102"/>
        <v/>
      </c>
    </row>
    <row r="58" spans="1:86" ht="16.5" customHeight="1" x14ac:dyDescent="0.2">
      <c r="A58" s="7" t="str">
        <f t="shared" si="91"/>
        <v/>
      </c>
      <c r="B58" s="79"/>
      <c r="C58" s="80"/>
      <c r="D58" s="80"/>
      <c r="E58" s="80"/>
      <c r="F58" s="80"/>
      <c r="G58" s="7" t="str">
        <f t="shared" si="27"/>
        <v/>
      </c>
      <c r="H58" s="160" t="str">
        <f t="shared" si="28"/>
        <v/>
      </c>
      <c r="I58" s="160" t="str">
        <f>IF(BO58&gt;17,"",IF(ISERROR(VLOOKUP(BO58,BP$6:$BQ$23,2,0)),"",VLOOKUP(BO58,BP$6:$BQ$23,2,0)))</f>
        <v/>
      </c>
      <c r="J58" s="123"/>
      <c r="K58" s="110"/>
      <c r="L58" s="151"/>
      <c r="M58" s="123"/>
      <c r="N58" s="137"/>
      <c r="O58" s="153"/>
      <c r="P58" s="123"/>
      <c r="Q58" s="110"/>
      <c r="R58" s="139"/>
      <c r="S58" s="110"/>
      <c r="T58" s="139"/>
      <c r="U58" s="110"/>
      <c r="V58" s="167">
        <f t="shared" si="29"/>
        <v>0</v>
      </c>
      <c r="W58" s="11">
        <f t="shared" si="92"/>
        <v>0</v>
      </c>
      <c r="X58" s="11">
        <f t="shared" si="93"/>
        <v>0</v>
      </c>
      <c r="Y58" s="11">
        <f t="shared" si="94"/>
        <v>0</v>
      </c>
      <c r="Z58" s="11">
        <f t="shared" si="33"/>
        <v>0</v>
      </c>
      <c r="AA58" s="11">
        <f t="shared" si="34"/>
        <v>0</v>
      </c>
      <c r="AB58" s="4" t="str">
        <f t="shared" si="60"/>
        <v/>
      </c>
      <c r="AC58" s="4" t="str">
        <f t="shared" si="61"/>
        <v/>
      </c>
      <c r="AD58" s="6">
        <f t="shared" si="95"/>
        <v>0</v>
      </c>
      <c r="AE58" s="6" t="str">
        <f t="shared" si="96"/>
        <v/>
      </c>
      <c r="AG58" s="4">
        <f t="shared" si="62"/>
        <v>0</v>
      </c>
      <c r="AH58" s="4">
        <f t="shared" si="35"/>
        <v>0</v>
      </c>
      <c r="AI58" s="4" t="str">
        <f t="shared" si="36"/>
        <v/>
      </c>
      <c r="AJ58" s="4" t="str">
        <f t="shared" si="63"/>
        <v/>
      </c>
      <c r="AK58" s="162" t="str">
        <f t="shared" si="64"/>
        <v/>
      </c>
      <c r="AL58" s="11">
        <f t="shared" si="97"/>
        <v>0</v>
      </c>
      <c r="AM58" s="11">
        <f t="shared" si="65"/>
        <v>0</v>
      </c>
      <c r="AN58" s="4" t="str">
        <f t="shared" si="39"/>
        <v/>
      </c>
      <c r="AO58" s="4">
        <v>5</v>
      </c>
      <c r="AP58" s="4" t="str">
        <f t="shared" si="66"/>
        <v xml:space="preserve"> </v>
      </c>
      <c r="AQ58" s="4" t="str">
        <f t="shared" si="67"/>
        <v xml:space="preserve">  </v>
      </c>
      <c r="AR58" s="4" t="str">
        <f t="shared" si="68"/>
        <v/>
      </c>
      <c r="AS58" s="4" t="str">
        <f t="shared" si="69"/>
        <v/>
      </c>
      <c r="AT58" s="4" t="str">
        <f t="shared" si="70"/>
        <v/>
      </c>
      <c r="AU58" s="4" t="str">
        <f t="shared" si="71"/>
        <v/>
      </c>
      <c r="AV58" s="4" t="str">
        <f t="shared" si="40"/>
        <v/>
      </c>
      <c r="AW58" s="4" t="str">
        <f t="shared" si="41"/>
        <v/>
      </c>
      <c r="AX58" s="4" t="str">
        <f t="shared" si="72"/>
        <v/>
      </c>
      <c r="AY58" s="4" t="str">
        <f t="shared" si="73"/>
        <v/>
      </c>
      <c r="AZ58" s="4" t="str">
        <f t="shared" si="74"/>
        <v/>
      </c>
      <c r="BA58" s="4" t="str">
        <f t="shared" si="42"/>
        <v/>
      </c>
      <c r="BB58" s="4" t="str">
        <f t="shared" si="43"/>
        <v/>
      </c>
      <c r="BC58" s="4" t="e">
        <f>IF(#REF!="100歳",1,0)</f>
        <v>#REF!</v>
      </c>
      <c r="BD58" s="4" t="str">
        <f t="shared" si="75"/>
        <v>999:99.99</v>
      </c>
      <c r="BE58" s="4" t="str">
        <f t="shared" si="76"/>
        <v>999:99.99</v>
      </c>
      <c r="BF58" s="4" t="str">
        <f t="shared" si="77"/>
        <v>999:99.99</v>
      </c>
      <c r="BG58" s="4" t="str">
        <f t="shared" si="44"/>
        <v>999:99.99</v>
      </c>
      <c r="BH58" s="4" t="str">
        <f t="shared" si="45"/>
        <v>999:99.99</v>
      </c>
      <c r="BI58" s="4">
        <f t="shared" si="98"/>
        <v>0</v>
      </c>
      <c r="BJ58" s="4">
        <f t="shared" si="99"/>
        <v>0</v>
      </c>
      <c r="BK58" s="4">
        <f t="shared" si="100"/>
        <v>0</v>
      </c>
      <c r="BL58" s="4">
        <f t="shared" si="49"/>
        <v>0</v>
      </c>
      <c r="BM58" s="4">
        <f t="shared" si="50"/>
        <v>0</v>
      </c>
      <c r="BN58" s="4" t="str">
        <f t="shared" si="81"/>
        <v>19000100</v>
      </c>
      <c r="BO58" s="4" t="str">
        <f t="shared" si="51"/>
        <v/>
      </c>
      <c r="BT58" s="4" t="str">
        <f t="shared" si="56"/>
        <v/>
      </c>
      <c r="BU58" s="4">
        <f t="shared" si="82"/>
        <v>0</v>
      </c>
      <c r="BV58" s="4">
        <f t="shared" si="83"/>
        <v>0</v>
      </c>
      <c r="BW58" s="4">
        <f t="shared" si="84"/>
        <v>0</v>
      </c>
      <c r="BX58" s="4">
        <f t="shared" si="85"/>
        <v>0</v>
      </c>
      <c r="BY58" s="4">
        <f t="shared" si="86"/>
        <v>0</v>
      </c>
      <c r="BZ58" s="4">
        <f t="shared" si="87"/>
        <v>0</v>
      </c>
      <c r="CA58" s="4">
        <f t="shared" si="88"/>
        <v>0</v>
      </c>
      <c r="CC58" s="4">
        <v>53</v>
      </c>
      <c r="CD58" s="4" t="s">
        <v>353</v>
      </c>
      <c r="CE58" s="4">
        <v>9</v>
      </c>
      <c r="CG58" s="4" t="str">
        <f t="shared" si="101"/>
        <v/>
      </c>
      <c r="CH58" s="4" t="str">
        <f t="shared" si="102"/>
        <v/>
      </c>
    </row>
    <row r="59" spans="1:86" ht="16.5" customHeight="1" x14ac:dyDescent="0.2">
      <c r="A59" s="7" t="str">
        <f t="shared" si="91"/>
        <v/>
      </c>
      <c r="B59" s="79"/>
      <c r="C59" s="80"/>
      <c r="D59" s="80"/>
      <c r="E59" s="80"/>
      <c r="F59" s="80"/>
      <c r="G59" s="7" t="str">
        <f t="shared" si="27"/>
        <v/>
      </c>
      <c r="H59" s="160" t="str">
        <f t="shared" si="28"/>
        <v/>
      </c>
      <c r="I59" s="160" t="str">
        <f>IF(BO59&gt;17,"",IF(ISERROR(VLOOKUP(BO59,BP$6:$BQ$23,2,0)),"",VLOOKUP(BO59,BP$6:$BQ$23,2,0)))</f>
        <v/>
      </c>
      <c r="J59" s="123"/>
      <c r="K59" s="110"/>
      <c r="L59" s="151"/>
      <c r="M59" s="123"/>
      <c r="N59" s="137"/>
      <c r="O59" s="153"/>
      <c r="P59" s="123"/>
      <c r="Q59" s="110"/>
      <c r="R59" s="139"/>
      <c r="S59" s="110"/>
      <c r="T59" s="139"/>
      <c r="U59" s="110"/>
      <c r="V59" s="167">
        <f t="shared" si="29"/>
        <v>0</v>
      </c>
      <c r="W59" s="11">
        <f t="shared" si="92"/>
        <v>0</v>
      </c>
      <c r="X59" s="11">
        <f t="shared" si="93"/>
        <v>0</v>
      </c>
      <c r="Y59" s="11">
        <f t="shared" si="94"/>
        <v>0</v>
      </c>
      <c r="Z59" s="11">
        <f t="shared" si="33"/>
        <v>0</v>
      </c>
      <c r="AA59" s="11">
        <f t="shared" si="34"/>
        <v>0</v>
      </c>
      <c r="AB59" s="4" t="str">
        <f t="shared" si="60"/>
        <v/>
      </c>
      <c r="AC59" s="4" t="str">
        <f t="shared" si="61"/>
        <v/>
      </c>
      <c r="AD59" s="6">
        <f t="shared" si="95"/>
        <v>0</v>
      </c>
      <c r="AE59" s="6" t="str">
        <f t="shared" si="96"/>
        <v/>
      </c>
      <c r="AG59" s="4">
        <f t="shared" si="62"/>
        <v>0</v>
      </c>
      <c r="AH59" s="4">
        <f t="shared" si="35"/>
        <v>0</v>
      </c>
      <c r="AI59" s="4" t="str">
        <f t="shared" si="36"/>
        <v/>
      </c>
      <c r="AJ59" s="4" t="str">
        <f t="shared" si="63"/>
        <v/>
      </c>
      <c r="AK59" s="162" t="str">
        <f t="shared" si="64"/>
        <v/>
      </c>
      <c r="AL59" s="11">
        <f t="shared" si="97"/>
        <v>0</v>
      </c>
      <c r="AM59" s="11">
        <f t="shared" si="65"/>
        <v>0</v>
      </c>
      <c r="AN59" s="4" t="str">
        <f t="shared" si="39"/>
        <v/>
      </c>
      <c r="AO59" s="4">
        <v>5</v>
      </c>
      <c r="AP59" s="4" t="str">
        <f t="shared" si="66"/>
        <v xml:space="preserve"> </v>
      </c>
      <c r="AQ59" s="4" t="str">
        <f t="shared" si="67"/>
        <v xml:space="preserve">  </v>
      </c>
      <c r="AR59" s="4" t="str">
        <f t="shared" si="68"/>
        <v/>
      </c>
      <c r="AS59" s="4" t="str">
        <f t="shared" si="69"/>
        <v/>
      </c>
      <c r="AT59" s="4" t="str">
        <f t="shared" si="70"/>
        <v/>
      </c>
      <c r="AU59" s="4" t="str">
        <f t="shared" si="71"/>
        <v/>
      </c>
      <c r="AV59" s="4" t="str">
        <f t="shared" si="40"/>
        <v/>
      </c>
      <c r="AW59" s="4" t="str">
        <f t="shared" si="41"/>
        <v/>
      </c>
      <c r="AX59" s="4" t="str">
        <f t="shared" si="72"/>
        <v/>
      </c>
      <c r="AY59" s="4" t="str">
        <f t="shared" si="73"/>
        <v/>
      </c>
      <c r="AZ59" s="4" t="str">
        <f t="shared" si="74"/>
        <v/>
      </c>
      <c r="BA59" s="4" t="str">
        <f t="shared" si="42"/>
        <v/>
      </c>
      <c r="BB59" s="4" t="str">
        <f t="shared" si="43"/>
        <v/>
      </c>
      <c r="BC59" s="4" t="e">
        <f>IF(#REF!="100歳",1,0)</f>
        <v>#REF!</v>
      </c>
      <c r="BD59" s="4" t="str">
        <f t="shared" si="75"/>
        <v>999:99.99</v>
      </c>
      <c r="BE59" s="4" t="str">
        <f t="shared" si="76"/>
        <v>999:99.99</v>
      </c>
      <c r="BF59" s="4" t="str">
        <f t="shared" si="77"/>
        <v>999:99.99</v>
      </c>
      <c r="BG59" s="4" t="str">
        <f t="shared" si="44"/>
        <v>999:99.99</v>
      </c>
      <c r="BH59" s="4" t="str">
        <f t="shared" si="45"/>
        <v>999:99.99</v>
      </c>
      <c r="BI59" s="4">
        <f t="shared" si="98"/>
        <v>0</v>
      </c>
      <c r="BJ59" s="4">
        <f t="shared" si="99"/>
        <v>0</v>
      </c>
      <c r="BK59" s="4">
        <f t="shared" si="100"/>
        <v>0</v>
      </c>
      <c r="BL59" s="4">
        <f t="shared" si="49"/>
        <v>0</v>
      </c>
      <c r="BM59" s="4">
        <f t="shared" si="50"/>
        <v>0</v>
      </c>
      <c r="BN59" s="4" t="str">
        <f t="shared" si="81"/>
        <v>19000100</v>
      </c>
      <c r="BO59" s="4" t="str">
        <f t="shared" si="51"/>
        <v/>
      </c>
      <c r="BT59" s="4" t="str">
        <f t="shared" si="56"/>
        <v/>
      </c>
      <c r="BU59" s="4">
        <f t="shared" si="82"/>
        <v>0</v>
      </c>
      <c r="BV59" s="4">
        <f t="shared" si="83"/>
        <v>0</v>
      </c>
      <c r="BW59" s="4">
        <f t="shared" si="84"/>
        <v>0</v>
      </c>
      <c r="BX59" s="4">
        <f t="shared" si="85"/>
        <v>0</v>
      </c>
      <c r="BY59" s="4">
        <f t="shared" si="86"/>
        <v>0</v>
      </c>
      <c r="BZ59" s="4">
        <f t="shared" si="87"/>
        <v>0</v>
      </c>
      <c r="CA59" s="4">
        <f t="shared" si="88"/>
        <v>0</v>
      </c>
      <c r="CC59" s="4">
        <v>54</v>
      </c>
      <c r="CD59" s="4" t="s">
        <v>353</v>
      </c>
      <c r="CE59" s="4">
        <v>9</v>
      </c>
      <c r="CG59" s="4" t="str">
        <f t="shared" si="101"/>
        <v/>
      </c>
      <c r="CH59" s="4" t="str">
        <f t="shared" si="102"/>
        <v/>
      </c>
    </row>
    <row r="60" spans="1:86" ht="16.5" customHeight="1" x14ac:dyDescent="0.2">
      <c r="A60" s="7" t="str">
        <f t="shared" si="91"/>
        <v/>
      </c>
      <c r="B60" s="79"/>
      <c r="C60" s="80"/>
      <c r="D60" s="80"/>
      <c r="E60" s="80"/>
      <c r="F60" s="80"/>
      <c r="G60" s="7" t="str">
        <f t="shared" si="27"/>
        <v/>
      </c>
      <c r="H60" s="160" t="str">
        <f t="shared" si="28"/>
        <v/>
      </c>
      <c r="I60" s="160" t="str">
        <f>IF(BO60&gt;17,"",IF(ISERROR(VLOOKUP(BO60,BP$6:$BQ$23,2,0)),"",VLOOKUP(BO60,BP$6:$BQ$23,2,0)))</f>
        <v/>
      </c>
      <c r="J60" s="123"/>
      <c r="K60" s="110"/>
      <c r="L60" s="151"/>
      <c r="M60" s="123"/>
      <c r="N60" s="137"/>
      <c r="O60" s="153"/>
      <c r="P60" s="123"/>
      <c r="Q60" s="110"/>
      <c r="R60" s="139"/>
      <c r="S60" s="110"/>
      <c r="T60" s="139"/>
      <c r="U60" s="110"/>
      <c r="V60" s="167">
        <f t="shared" si="29"/>
        <v>0</v>
      </c>
      <c r="W60" s="11">
        <f t="shared" si="92"/>
        <v>0</v>
      </c>
      <c r="X60" s="11">
        <f t="shared" si="93"/>
        <v>0</v>
      </c>
      <c r="Y60" s="11">
        <f t="shared" si="94"/>
        <v>0</v>
      </c>
      <c r="Z60" s="11">
        <f t="shared" si="33"/>
        <v>0</v>
      </c>
      <c r="AA60" s="11">
        <f t="shared" si="34"/>
        <v>0</v>
      </c>
      <c r="AB60" s="4" t="str">
        <f t="shared" si="60"/>
        <v/>
      </c>
      <c r="AC60" s="4" t="str">
        <f t="shared" si="61"/>
        <v/>
      </c>
      <c r="AD60" s="6">
        <f t="shared" si="95"/>
        <v>0</v>
      </c>
      <c r="AE60" s="6" t="str">
        <f t="shared" si="96"/>
        <v/>
      </c>
      <c r="AG60" s="4">
        <f t="shared" si="62"/>
        <v>0</v>
      </c>
      <c r="AH60" s="4">
        <f t="shared" si="35"/>
        <v>0</v>
      </c>
      <c r="AI60" s="4" t="str">
        <f t="shared" si="36"/>
        <v/>
      </c>
      <c r="AJ60" s="4" t="str">
        <f t="shared" si="63"/>
        <v/>
      </c>
      <c r="AK60" s="162" t="str">
        <f t="shared" si="64"/>
        <v/>
      </c>
      <c r="AL60" s="11">
        <f t="shared" si="97"/>
        <v>0</v>
      </c>
      <c r="AM60" s="11">
        <f t="shared" si="65"/>
        <v>0</v>
      </c>
      <c r="AN60" s="4" t="str">
        <f t="shared" si="39"/>
        <v/>
      </c>
      <c r="AO60" s="4">
        <v>5</v>
      </c>
      <c r="AP60" s="4" t="str">
        <f t="shared" si="66"/>
        <v xml:space="preserve"> </v>
      </c>
      <c r="AQ60" s="4" t="str">
        <f t="shared" si="67"/>
        <v xml:space="preserve">  </v>
      </c>
      <c r="AR60" s="4" t="str">
        <f t="shared" si="68"/>
        <v/>
      </c>
      <c r="AS60" s="4" t="str">
        <f t="shared" si="69"/>
        <v/>
      </c>
      <c r="AT60" s="4" t="str">
        <f t="shared" si="70"/>
        <v/>
      </c>
      <c r="AU60" s="4" t="str">
        <f t="shared" si="71"/>
        <v/>
      </c>
      <c r="AV60" s="4" t="str">
        <f t="shared" si="40"/>
        <v/>
      </c>
      <c r="AW60" s="4" t="str">
        <f t="shared" si="41"/>
        <v/>
      </c>
      <c r="AX60" s="4" t="str">
        <f t="shared" si="72"/>
        <v/>
      </c>
      <c r="AY60" s="4" t="str">
        <f t="shared" si="73"/>
        <v/>
      </c>
      <c r="AZ60" s="4" t="str">
        <f t="shared" si="74"/>
        <v/>
      </c>
      <c r="BA60" s="4" t="str">
        <f t="shared" si="42"/>
        <v/>
      </c>
      <c r="BB60" s="4" t="str">
        <f t="shared" si="43"/>
        <v/>
      </c>
      <c r="BC60" s="4" t="e">
        <f>IF(#REF!="100歳",1,0)</f>
        <v>#REF!</v>
      </c>
      <c r="BD60" s="4" t="str">
        <f t="shared" si="75"/>
        <v>999:99.99</v>
      </c>
      <c r="BE60" s="4" t="str">
        <f t="shared" si="76"/>
        <v>999:99.99</v>
      </c>
      <c r="BF60" s="4" t="str">
        <f t="shared" si="77"/>
        <v>999:99.99</v>
      </c>
      <c r="BG60" s="4" t="str">
        <f t="shared" si="44"/>
        <v>999:99.99</v>
      </c>
      <c r="BH60" s="4" t="str">
        <f t="shared" si="45"/>
        <v>999:99.99</v>
      </c>
      <c r="BI60" s="4">
        <f t="shared" si="98"/>
        <v>0</v>
      </c>
      <c r="BJ60" s="4">
        <f t="shared" si="99"/>
        <v>0</v>
      </c>
      <c r="BK60" s="4">
        <f t="shared" si="100"/>
        <v>0</v>
      </c>
      <c r="BL60" s="4">
        <f t="shared" si="49"/>
        <v>0</v>
      </c>
      <c r="BM60" s="4">
        <f t="shared" si="50"/>
        <v>0</v>
      </c>
      <c r="BN60" s="4" t="str">
        <f t="shared" si="81"/>
        <v>19000100</v>
      </c>
      <c r="BO60" s="4" t="str">
        <f t="shared" si="51"/>
        <v/>
      </c>
      <c r="BT60" s="4" t="str">
        <f t="shared" si="56"/>
        <v/>
      </c>
      <c r="BU60" s="4">
        <f t="shared" si="82"/>
        <v>0</v>
      </c>
      <c r="BV60" s="4">
        <f t="shared" si="83"/>
        <v>0</v>
      </c>
      <c r="BW60" s="4">
        <f t="shared" si="84"/>
        <v>0</v>
      </c>
      <c r="BX60" s="4">
        <f t="shared" si="85"/>
        <v>0</v>
      </c>
      <c r="BY60" s="4">
        <f t="shared" si="86"/>
        <v>0</v>
      </c>
      <c r="BZ60" s="4">
        <f t="shared" si="87"/>
        <v>0</v>
      </c>
      <c r="CA60" s="4">
        <f t="shared" si="88"/>
        <v>0</v>
      </c>
      <c r="CC60" s="4">
        <v>55</v>
      </c>
      <c r="CD60" s="4" t="s">
        <v>354</v>
      </c>
      <c r="CE60" s="4">
        <v>10</v>
      </c>
      <c r="CG60" s="4" t="str">
        <f t="shared" si="101"/>
        <v/>
      </c>
      <c r="CH60" s="4" t="str">
        <f t="shared" si="102"/>
        <v/>
      </c>
    </row>
    <row r="61" spans="1:86" ht="16.5" customHeight="1" x14ac:dyDescent="0.2">
      <c r="A61" s="7" t="str">
        <f t="shared" si="91"/>
        <v/>
      </c>
      <c r="B61" s="79"/>
      <c r="C61" s="80"/>
      <c r="D61" s="80"/>
      <c r="E61" s="80"/>
      <c r="F61" s="80"/>
      <c r="G61" s="7" t="str">
        <f t="shared" si="27"/>
        <v/>
      </c>
      <c r="H61" s="160" t="str">
        <f t="shared" si="28"/>
        <v/>
      </c>
      <c r="I61" s="160" t="str">
        <f>IF(BO61&gt;17,"",IF(ISERROR(VLOOKUP(BO61,BP$6:$BQ$23,2,0)),"",VLOOKUP(BO61,BP$6:$BQ$23,2,0)))</f>
        <v/>
      </c>
      <c r="J61" s="123"/>
      <c r="K61" s="110"/>
      <c r="L61" s="151"/>
      <c r="M61" s="123"/>
      <c r="N61" s="137"/>
      <c r="O61" s="153"/>
      <c r="P61" s="123"/>
      <c r="Q61" s="110"/>
      <c r="R61" s="139"/>
      <c r="S61" s="110"/>
      <c r="T61" s="139"/>
      <c r="U61" s="110"/>
      <c r="V61" s="167">
        <f t="shared" si="29"/>
        <v>0</v>
      </c>
      <c r="W61" s="11">
        <f t="shared" si="92"/>
        <v>0</v>
      </c>
      <c r="X61" s="11">
        <f t="shared" si="93"/>
        <v>0</v>
      </c>
      <c r="Y61" s="11">
        <f t="shared" si="94"/>
        <v>0</v>
      </c>
      <c r="Z61" s="11">
        <f t="shared" si="33"/>
        <v>0</v>
      </c>
      <c r="AA61" s="11">
        <f t="shared" si="34"/>
        <v>0</v>
      </c>
      <c r="AB61" s="4" t="str">
        <f t="shared" si="60"/>
        <v/>
      </c>
      <c r="AC61" s="4" t="str">
        <f t="shared" si="61"/>
        <v/>
      </c>
      <c r="AD61" s="6">
        <f t="shared" si="95"/>
        <v>0</v>
      </c>
      <c r="AE61" s="6" t="str">
        <f t="shared" si="96"/>
        <v/>
      </c>
      <c r="AG61" s="4">
        <f t="shared" si="62"/>
        <v>0</v>
      </c>
      <c r="AH61" s="4">
        <f t="shared" si="35"/>
        <v>0</v>
      </c>
      <c r="AI61" s="4" t="str">
        <f t="shared" si="36"/>
        <v/>
      </c>
      <c r="AJ61" s="4" t="str">
        <f t="shared" si="63"/>
        <v/>
      </c>
      <c r="AK61" s="162" t="str">
        <f t="shared" si="64"/>
        <v/>
      </c>
      <c r="AL61" s="11">
        <f t="shared" si="97"/>
        <v>0</v>
      </c>
      <c r="AM61" s="11">
        <f t="shared" si="65"/>
        <v>0</v>
      </c>
      <c r="AN61" s="4" t="str">
        <f t="shared" si="39"/>
        <v/>
      </c>
      <c r="AO61" s="4">
        <v>5</v>
      </c>
      <c r="AP61" s="4" t="str">
        <f t="shared" si="66"/>
        <v xml:space="preserve"> </v>
      </c>
      <c r="AQ61" s="4" t="str">
        <f t="shared" si="67"/>
        <v xml:space="preserve">  </v>
      </c>
      <c r="AR61" s="4" t="str">
        <f t="shared" si="68"/>
        <v/>
      </c>
      <c r="AS61" s="4" t="str">
        <f t="shared" si="69"/>
        <v/>
      </c>
      <c r="AT61" s="4" t="str">
        <f t="shared" si="70"/>
        <v/>
      </c>
      <c r="AU61" s="4" t="str">
        <f t="shared" si="71"/>
        <v/>
      </c>
      <c r="AV61" s="4" t="str">
        <f t="shared" si="40"/>
        <v/>
      </c>
      <c r="AW61" s="4" t="str">
        <f t="shared" si="41"/>
        <v/>
      </c>
      <c r="AX61" s="4" t="str">
        <f t="shared" si="72"/>
        <v/>
      </c>
      <c r="AY61" s="4" t="str">
        <f t="shared" si="73"/>
        <v/>
      </c>
      <c r="AZ61" s="4" t="str">
        <f t="shared" si="74"/>
        <v/>
      </c>
      <c r="BA61" s="4" t="str">
        <f t="shared" si="42"/>
        <v/>
      </c>
      <c r="BB61" s="4" t="str">
        <f t="shared" si="43"/>
        <v/>
      </c>
      <c r="BC61" s="4" t="e">
        <f>IF(#REF!="100歳",1,0)</f>
        <v>#REF!</v>
      </c>
      <c r="BD61" s="4" t="str">
        <f t="shared" si="75"/>
        <v>999:99.99</v>
      </c>
      <c r="BE61" s="4" t="str">
        <f t="shared" si="76"/>
        <v>999:99.99</v>
      </c>
      <c r="BF61" s="4" t="str">
        <f t="shared" si="77"/>
        <v>999:99.99</v>
      </c>
      <c r="BG61" s="4" t="str">
        <f t="shared" si="44"/>
        <v>999:99.99</v>
      </c>
      <c r="BH61" s="4" t="str">
        <f t="shared" si="45"/>
        <v>999:99.99</v>
      </c>
      <c r="BI61" s="4">
        <f t="shared" si="98"/>
        <v>0</v>
      </c>
      <c r="BJ61" s="4">
        <f t="shared" si="99"/>
        <v>0</v>
      </c>
      <c r="BK61" s="4">
        <f t="shared" si="100"/>
        <v>0</v>
      </c>
      <c r="BL61" s="4">
        <f t="shared" si="49"/>
        <v>0</v>
      </c>
      <c r="BM61" s="4">
        <f t="shared" si="50"/>
        <v>0</v>
      </c>
      <c r="BN61" s="4" t="str">
        <f t="shared" si="81"/>
        <v>19000100</v>
      </c>
      <c r="BO61" s="4" t="str">
        <f t="shared" si="51"/>
        <v/>
      </c>
      <c r="BT61" s="4" t="str">
        <f t="shared" si="56"/>
        <v/>
      </c>
      <c r="BU61" s="4">
        <f t="shared" si="82"/>
        <v>0</v>
      </c>
      <c r="BV61" s="4">
        <f t="shared" si="83"/>
        <v>0</v>
      </c>
      <c r="BW61" s="4">
        <f t="shared" si="84"/>
        <v>0</v>
      </c>
      <c r="BX61" s="4">
        <f t="shared" si="85"/>
        <v>0</v>
      </c>
      <c r="BY61" s="4">
        <f t="shared" si="86"/>
        <v>0</v>
      </c>
      <c r="BZ61" s="4">
        <f t="shared" si="87"/>
        <v>0</v>
      </c>
      <c r="CA61" s="4">
        <f t="shared" si="88"/>
        <v>0</v>
      </c>
      <c r="CC61" s="4">
        <v>56</v>
      </c>
      <c r="CD61" s="4" t="s">
        <v>354</v>
      </c>
      <c r="CE61" s="4">
        <v>10</v>
      </c>
      <c r="CG61" s="4" t="str">
        <f t="shared" si="101"/>
        <v/>
      </c>
      <c r="CH61" s="4" t="str">
        <f t="shared" si="102"/>
        <v/>
      </c>
    </row>
    <row r="62" spans="1:86" ht="16.5" customHeight="1" x14ac:dyDescent="0.2">
      <c r="A62" s="7" t="str">
        <f t="shared" si="91"/>
        <v/>
      </c>
      <c r="B62" s="79"/>
      <c r="C62" s="80"/>
      <c r="D62" s="80"/>
      <c r="E62" s="80"/>
      <c r="F62" s="80"/>
      <c r="G62" s="7" t="str">
        <f t="shared" si="27"/>
        <v/>
      </c>
      <c r="H62" s="160" t="str">
        <f t="shared" si="28"/>
        <v/>
      </c>
      <c r="I62" s="160" t="str">
        <f>IF(BO62&gt;17,"",IF(ISERROR(VLOOKUP(BO62,BP$6:$BQ$23,2,0)),"",VLOOKUP(BO62,BP$6:$BQ$23,2,0)))</f>
        <v/>
      </c>
      <c r="J62" s="123"/>
      <c r="K62" s="110"/>
      <c r="L62" s="151"/>
      <c r="M62" s="123"/>
      <c r="N62" s="137"/>
      <c r="O62" s="153"/>
      <c r="P62" s="123"/>
      <c r="Q62" s="110"/>
      <c r="R62" s="139"/>
      <c r="S62" s="110"/>
      <c r="T62" s="139"/>
      <c r="U62" s="110"/>
      <c r="V62" s="167">
        <f t="shared" si="29"/>
        <v>0</v>
      </c>
      <c r="W62" s="11">
        <f t="shared" si="92"/>
        <v>0</v>
      </c>
      <c r="X62" s="11">
        <f t="shared" si="93"/>
        <v>0</v>
      </c>
      <c r="Y62" s="11">
        <f t="shared" si="94"/>
        <v>0</v>
      </c>
      <c r="Z62" s="11">
        <f t="shared" si="33"/>
        <v>0</v>
      </c>
      <c r="AA62" s="11">
        <f t="shared" si="34"/>
        <v>0</v>
      </c>
      <c r="AB62" s="4" t="str">
        <f t="shared" si="60"/>
        <v/>
      </c>
      <c r="AC62" s="4" t="str">
        <f t="shared" si="61"/>
        <v/>
      </c>
      <c r="AD62" s="6">
        <f t="shared" si="95"/>
        <v>0</v>
      </c>
      <c r="AE62" s="6" t="str">
        <f t="shared" si="96"/>
        <v/>
      </c>
      <c r="AG62" s="4">
        <f t="shared" si="62"/>
        <v>0</v>
      </c>
      <c r="AH62" s="4">
        <f t="shared" si="35"/>
        <v>0</v>
      </c>
      <c r="AI62" s="4" t="str">
        <f t="shared" si="36"/>
        <v/>
      </c>
      <c r="AJ62" s="4" t="str">
        <f t="shared" si="63"/>
        <v/>
      </c>
      <c r="AK62" s="162" t="str">
        <f t="shared" si="64"/>
        <v/>
      </c>
      <c r="AL62" s="11">
        <f t="shared" si="97"/>
        <v>0</v>
      </c>
      <c r="AM62" s="11">
        <f t="shared" si="65"/>
        <v>0</v>
      </c>
      <c r="AN62" s="4" t="str">
        <f t="shared" si="39"/>
        <v/>
      </c>
      <c r="AO62" s="4">
        <v>5</v>
      </c>
      <c r="AP62" s="4" t="str">
        <f t="shared" si="66"/>
        <v xml:space="preserve"> </v>
      </c>
      <c r="AQ62" s="4" t="str">
        <f t="shared" si="67"/>
        <v xml:space="preserve">  </v>
      </c>
      <c r="AR62" s="4" t="str">
        <f t="shared" si="68"/>
        <v/>
      </c>
      <c r="AS62" s="4" t="str">
        <f t="shared" si="69"/>
        <v/>
      </c>
      <c r="AT62" s="4" t="str">
        <f t="shared" si="70"/>
        <v/>
      </c>
      <c r="AU62" s="4" t="str">
        <f t="shared" si="71"/>
        <v/>
      </c>
      <c r="AV62" s="4" t="str">
        <f t="shared" si="40"/>
        <v/>
      </c>
      <c r="AW62" s="4" t="str">
        <f t="shared" si="41"/>
        <v/>
      </c>
      <c r="AX62" s="4" t="str">
        <f t="shared" si="72"/>
        <v/>
      </c>
      <c r="AY62" s="4" t="str">
        <f t="shared" si="73"/>
        <v/>
      </c>
      <c r="AZ62" s="4" t="str">
        <f t="shared" si="74"/>
        <v/>
      </c>
      <c r="BA62" s="4" t="str">
        <f t="shared" si="42"/>
        <v/>
      </c>
      <c r="BB62" s="4" t="str">
        <f t="shared" si="43"/>
        <v/>
      </c>
      <c r="BC62" s="4" t="e">
        <f>IF(#REF!="100歳",1,0)</f>
        <v>#REF!</v>
      </c>
      <c r="BD62" s="4" t="str">
        <f t="shared" si="75"/>
        <v>999:99.99</v>
      </c>
      <c r="BE62" s="4" t="str">
        <f t="shared" si="76"/>
        <v>999:99.99</v>
      </c>
      <c r="BF62" s="4" t="str">
        <f t="shared" si="77"/>
        <v>999:99.99</v>
      </c>
      <c r="BG62" s="4" t="str">
        <f t="shared" si="44"/>
        <v>999:99.99</v>
      </c>
      <c r="BH62" s="4" t="str">
        <f t="shared" si="45"/>
        <v>999:99.99</v>
      </c>
      <c r="BI62" s="4">
        <f t="shared" si="98"/>
        <v>0</v>
      </c>
      <c r="BJ62" s="4">
        <f t="shared" si="99"/>
        <v>0</v>
      </c>
      <c r="BK62" s="4">
        <f t="shared" si="100"/>
        <v>0</v>
      </c>
      <c r="BL62" s="4">
        <f t="shared" si="49"/>
        <v>0</v>
      </c>
      <c r="BM62" s="4">
        <f t="shared" si="50"/>
        <v>0</v>
      </c>
      <c r="BN62" s="4" t="str">
        <f t="shared" si="81"/>
        <v>19000100</v>
      </c>
      <c r="BO62" s="4" t="str">
        <f t="shared" si="51"/>
        <v/>
      </c>
      <c r="BT62" s="4" t="str">
        <f t="shared" si="56"/>
        <v/>
      </c>
      <c r="BU62" s="4">
        <f t="shared" si="82"/>
        <v>0</v>
      </c>
      <c r="BV62" s="4">
        <f t="shared" si="83"/>
        <v>0</v>
      </c>
      <c r="BW62" s="4">
        <f t="shared" si="84"/>
        <v>0</v>
      </c>
      <c r="BX62" s="4">
        <f t="shared" si="85"/>
        <v>0</v>
      </c>
      <c r="BY62" s="4">
        <f t="shared" si="86"/>
        <v>0</v>
      </c>
      <c r="BZ62" s="4">
        <f t="shared" si="87"/>
        <v>0</v>
      </c>
      <c r="CA62" s="4">
        <f t="shared" si="88"/>
        <v>0</v>
      </c>
      <c r="CC62" s="4">
        <v>57</v>
      </c>
      <c r="CD62" s="4" t="s">
        <v>354</v>
      </c>
      <c r="CE62" s="4">
        <v>10</v>
      </c>
      <c r="CG62" s="4" t="str">
        <f t="shared" si="101"/>
        <v/>
      </c>
      <c r="CH62" s="4" t="str">
        <f t="shared" si="102"/>
        <v/>
      </c>
    </row>
    <row r="63" spans="1:86" ht="16.5" customHeight="1" x14ac:dyDescent="0.2">
      <c r="A63" s="7" t="str">
        <f t="shared" si="91"/>
        <v/>
      </c>
      <c r="B63" s="79"/>
      <c r="C63" s="80"/>
      <c r="D63" s="80"/>
      <c r="E63" s="80"/>
      <c r="F63" s="80"/>
      <c r="G63" s="7" t="str">
        <f t="shared" si="27"/>
        <v/>
      </c>
      <c r="H63" s="160" t="str">
        <f t="shared" si="28"/>
        <v/>
      </c>
      <c r="I63" s="160" t="str">
        <f>IF(BO63&gt;17,"",IF(ISERROR(VLOOKUP(BO63,BP$6:$BQ$23,2,0)),"",VLOOKUP(BO63,BP$6:$BQ$23,2,0)))</f>
        <v/>
      </c>
      <c r="J63" s="123"/>
      <c r="K63" s="110"/>
      <c r="L63" s="151"/>
      <c r="M63" s="123"/>
      <c r="N63" s="137"/>
      <c r="O63" s="153"/>
      <c r="P63" s="123"/>
      <c r="Q63" s="110"/>
      <c r="R63" s="139"/>
      <c r="S63" s="110"/>
      <c r="T63" s="139"/>
      <c r="U63" s="110"/>
      <c r="V63" s="167">
        <f t="shared" si="29"/>
        <v>0</v>
      </c>
      <c r="W63" s="11">
        <f t="shared" si="92"/>
        <v>0</v>
      </c>
      <c r="X63" s="11">
        <f t="shared" si="93"/>
        <v>0</v>
      </c>
      <c r="Y63" s="11">
        <f t="shared" si="94"/>
        <v>0</v>
      </c>
      <c r="Z63" s="11">
        <f t="shared" si="33"/>
        <v>0</v>
      </c>
      <c r="AA63" s="11">
        <f t="shared" si="34"/>
        <v>0</v>
      </c>
      <c r="AB63" s="4" t="str">
        <f t="shared" si="60"/>
        <v/>
      </c>
      <c r="AC63" s="4" t="str">
        <f t="shared" si="61"/>
        <v/>
      </c>
      <c r="AD63" s="6">
        <f t="shared" si="95"/>
        <v>0</v>
      </c>
      <c r="AE63" s="6" t="str">
        <f t="shared" si="96"/>
        <v/>
      </c>
      <c r="AG63" s="4">
        <f t="shared" si="62"/>
        <v>0</v>
      </c>
      <c r="AH63" s="4">
        <f t="shared" si="35"/>
        <v>0</v>
      </c>
      <c r="AI63" s="4" t="str">
        <f t="shared" si="36"/>
        <v/>
      </c>
      <c r="AJ63" s="4" t="str">
        <f t="shared" si="63"/>
        <v/>
      </c>
      <c r="AK63" s="162" t="str">
        <f t="shared" si="64"/>
        <v/>
      </c>
      <c r="AL63" s="11">
        <f t="shared" si="97"/>
        <v>0</v>
      </c>
      <c r="AM63" s="11">
        <f t="shared" si="65"/>
        <v>0</v>
      </c>
      <c r="AN63" s="4" t="str">
        <f t="shared" si="39"/>
        <v/>
      </c>
      <c r="AO63" s="4">
        <v>5</v>
      </c>
      <c r="AP63" s="4" t="str">
        <f t="shared" si="66"/>
        <v xml:space="preserve"> </v>
      </c>
      <c r="AQ63" s="4" t="str">
        <f t="shared" si="67"/>
        <v xml:space="preserve">  </v>
      </c>
      <c r="AR63" s="4" t="str">
        <f t="shared" si="68"/>
        <v/>
      </c>
      <c r="AS63" s="4" t="str">
        <f t="shared" si="69"/>
        <v/>
      </c>
      <c r="AT63" s="4" t="str">
        <f t="shared" si="70"/>
        <v/>
      </c>
      <c r="AU63" s="4" t="str">
        <f t="shared" si="71"/>
        <v/>
      </c>
      <c r="AV63" s="4" t="str">
        <f t="shared" si="40"/>
        <v/>
      </c>
      <c r="AW63" s="4" t="str">
        <f t="shared" si="41"/>
        <v/>
      </c>
      <c r="AX63" s="4" t="str">
        <f t="shared" si="72"/>
        <v/>
      </c>
      <c r="AY63" s="4" t="str">
        <f t="shared" si="73"/>
        <v/>
      </c>
      <c r="AZ63" s="4" t="str">
        <f t="shared" si="74"/>
        <v/>
      </c>
      <c r="BA63" s="4" t="str">
        <f t="shared" si="42"/>
        <v/>
      </c>
      <c r="BB63" s="4" t="str">
        <f t="shared" si="43"/>
        <v/>
      </c>
      <c r="BC63" s="4" t="e">
        <f>IF(#REF!="100歳",1,0)</f>
        <v>#REF!</v>
      </c>
      <c r="BD63" s="4" t="str">
        <f t="shared" si="75"/>
        <v>999:99.99</v>
      </c>
      <c r="BE63" s="4" t="str">
        <f t="shared" si="76"/>
        <v>999:99.99</v>
      </c>
      <c r="BF63" s="4" t="str">
        <f t="shared" si="77"/>
        <v>999:99.99</v>
      </c>
      <c r="BG63" s="4" t="str">
        <f t="shared" si="44"/>
        <v>999:99.99</v>
      </c>
      <c r="BH63" s="4" t="str">
        <f t="shared" si="45"/>
        <v>999:99.99</v>
      </c>
      <c r="BI63" s="4">
        <f t="shared" si="98"/>
        <v>0</v>
      </c>
      <c r="BJ63" s="4">
        <f t="shared" si="99"/>
        <v>0</v>
      </c>
      <c r="BK63" s="4">
        <f t="shared" si="100"/>
        <v>0</v>
      </c>
      <c r="BL63" s="4">
        <f t="shared" si="49"/>
        <v>0</v>
      </c>
      <c r="BM63" s="4">
        <f t="shared" si="50"/>
        <v>0</v>
      </c>
      <c r="BN63" s="4" t="str">
        <f t="shared" si="81"/>
        <v>19000100</v>
      </c>
      <c r="BO63" s="4" t="str">
        <f t="shared" si="51"/>
        <v/>
      </c>
      <c r="BT63" s="4" t="str">
        <f t="shared" si="56"/>
        <v/>
      </c>
      <c r="BU63" s="4">
        <f t="shared" si="82"/>
        <v>0</v>
      </c>
      <c r="BV63" s="4">
        <f t="shared" si="83"/>
        <v>0</v>
      </c>
      <c r="BW63" s="4">
        <f t="shared" si="84"/>
        <v>0</v>
      </c>
      <c r="BX63" s="4">
        <f t="shared" si="85"/>
        <v>0</v>
      </c>
      <c r="BY63" s="4">
        <f t="shared" si="86"/>
        <v>0</v>
      </c>
      <c r="BZ63" s="4">
        <f t="shared" si="87"/>
        <v>0</v>
      </c>
      <c r="CA63" s="4">
        <f t="shared" si="88"/>
        <v>0</v>
      </c>
      <c r="CC63" s="4">
        <v>58</v>
      </c>
      <c r="CD63" s="4" t="s">
        <v>354</v>
      </c>
      <c r="CE63" s="4">
        <v>10</v>
      </c>
      <c r="CG63" s="4" t="str">
        <f t="shared" si="101"/>
        <v/>
      </c>
      <c r="CH63" s="4" t="str">
        <f t="shared" si="102"/>
        <v/>
      </c>
    </row>
    <row r="64" spans="1:86" ht="16.5" customHeight="1" x14ac:dyDescent="0.2">
      <c r="A64" s="7" t="str">
        <f t="shared" si="91"/>
        <v/>
      </c>
      <c r="B64" s="79"/>
      <c r="C64" s="80"/>
      <c r="D64" s="80"/>
      <c r="E64" s="80"/>
      <c r="F64" s="80"/>
      <c r="G64" s="7" t="str">
        <f t="shared" si="27"/>
        <v/>
      </c>
      <c r="H64" s="160" t="str">
        <f t="shared" si="28"/>
        <v/>
      </c>
      <c r="I64" s="160" t="str">
        <f>IF(BO64&gt;17,"",IF(ISERROR(VLOOKUP(BO64,BP$6:$BQ$23,2,0)),"",VLOOKUP(BO64,BP$6:$BQ$23,2,0)))</f>
        <v/>
      </c>
      <c r="J64" s="123"/>
      <c r="K64" s="110"/>
      <c r="L64" s="151"/>
      <c r="M64" s="123"/>
      <c r="N64" s="137"/>
      <c r="O64" s="153"/>
      <c r="P64" s="123"/>
      <c r="Q64" s="110"/>
      <c r="R64" s="139"/>
      <c r="S64" s="110"/>
      <c r="T64" s="139"/>
      <c r="U64" s="110"/>
      <c r="V64" s="167">
        <f t="shared" si="29"/>
        <v>0</v>
      </c>
      <c r="W64" s="11">
        <f t="shared" si="92"/>
        <v>0</v>
      </c>
      <c r="X64" s="11">
        <f t="shared" si="93"/>
        <v>0</v>
      </c>
      <c r="Y64" s="11">
        <f t="shared" si="94"/>
        <v>0</v>
      </c>
      <c r="Z64" s="11">
        <f t="shared" si="33"/>
        <v>0</v>
      </c>
      <c r="AA64" s="11">
        <f t="shared" si="34"/>
        <v>0</v>
      </c>
      <c r="AB64" s="4" t="str">
        <f t="shared" si="60"/>
        <v/>
      </c>
      <c r="AC64" s="4" t="str">
        <f t="shared" si="61"/>
        <v/>
      </c>
      <c r="AD64" s="6">
        <f t="shared" si="95"/>
        <v>0</v>
      </c>
      <c r="AE64" s="6" t="str">
        <f t="shared" si="96"/>
        <v/>
      </c>
      <c r="AG64" s="4">
        <f t="shared" si="62"/>
        <v>0</v>
      </c>
      <c r="AH64" s="4">
        <f t="shared" si="35"/>
        <v>0</v>
      </c>
      <c r="AI64" s="4" t="str">
        <f t="shared" si="36"/>
        <v/>
      </c>
      <c r="AJ64" s="4" t="str">
        <f t="shared" si="63"/>
        <v/>
      </c>
      <c r="AK64" s="162" t="str">
        <f t="shared" si="64"/>
        <v/>
      </c>
      <c r="AL64" s="11">
        <f t="shared" si="97"/>
        <v>0</v>
      </c>
      <c r="AM64" s="11">
        <f t="shared" si="65"/>
        <v>0</v>
      </c>
      <c r="AN64" s="4" t="str">
        <f t="shared" si="39"/>
        <v/>
      </c>
      <c r="AO64" s="4">
        <v>5</v>
      </c>
      <c r="AP64" s="4" t="str">
        <f t="shared" si="66"/>
        <v xml:space="preserve"> </v>
      </c>
      <c r="AQ64" s="4" t="str">
        <f t="shared" si="67"/>
        <v xml:space="preserve">  </v>
      </c>
      <c r="AR64" s="4" t="str">
        <f t="shared" si="68"/>
        <v/>
      </c>
      <c r="AS64" s="4" t="str">
        <f t="shared" si="69"/>
        <v/>
      </c>
      <c r="AT64" s="4" t="str">
        <f t="shared" si="70"/>
        <v/>
      </c>
      <c r="AU64" s="4" t="str">
        <f t="shared" si="71"/>
        <v/>
      </c>
      <c r="AV64" s="4" t="str">
        <f t="shared" si="40"/>
        <v/>
      </c>
      <c r="AW64" s="4" t="str">
        <f t="shared" si="41"/>
        <v/>
      </c>
      <c r="AX64" s="4" t="str">
        <f t="shared" si="72"/>
        <v/>
      </c>
      <c r="AY64" s="4" t="str">
        <f t="shared" si="73"/>
        <v/>
      </c>
      <c r="AZ64" s="4" t="str">
        <f t="shared" si="74"/>
        <v/>
      </c>
      <c r="BA64" s="4" t="str">
        <f t="shared" si="42"/>
        <v/>
      </c>
      <c r="BB64" s="4" t="str">
        <f t="shared" si="43"/>
        <v/>
      </c>
      <c r="BC64" s="4" t="e">
        <f>IF(#REF!="100歳",1,0)</f>
        <v>#REF!</v>
      </c>
      <c r="BD64" s="4" t="str">
        <f t="shared" si="75"/>
        <v>999:99.99</v>
      </c>
      <c r="BE64" s="4" t="str">
        <f t="shared" si="76"/>
        <v>999:99.99</v>
      </c>
      <c r="BF64" s="4" t="str">
        <f t="shared" si="77"/>
        <v>999:99.99</v>
      </c>
      <c r="BG64" s="4" t="str">
        <f t="shared" si="44"/>
        <v>999:99.99</v>
      </c>
      <c r="BH64" s="4" t="str">
        <f t="shared" si="45"/>
        <v>999:99.99</v>
      </c>
      <c r="BI64" s="4">
        <f t="shared" si="98"/>
        <v>0</v>
      </c>
      <c r="BJ64" s="4">
        <f t="shared" si="99"/>
        <v>0</v>
      </c>
      <c r="BK64" s="4">
        <f t="shared" si="100"/>
        <v>0</v>
      </c>
      <c r="BL64" s="4">
        <f t="shared" si="49"/>
        <v>0</v>
      </c>
      <c r="BM64" s="4">
        <f t="shared" si="50"/>
        <v>0</v>
      </c>
      <c r="BN64" s="4" t="str">
        <f t="shared" si="81"/>
        <v>19000100</v>
      </c>
      <c r="BO64" s="4" t="str">
        <f t="shared" si="51"/>
        <v/>
      </c>
      <c r="BT64" s="4" t="str">
        <f t="shared" si="56"/>
        <v/>
      </c>
      <c r="BU64" s="4">
        <f t="shared" si="82"/>
        <v>0</v>
      </c>
      <c r="BV64" s="4">
        <f t="shared" si="83"/>
        <v>0</v>
      </c>
      <c r="BW64" s="4">
        <f t="shared" si="84"/>
        <v>0</v>
      </c>
      <c r="BX64" s="4">
        <f t="shared" si="85"/>
        <v>0</v>
      </c>
      <c r="BY64" s="4">
        <f t="shared" si="86"/>
        <v>0</v>
      </c>
      <c r="BZ64" s="4">
        <f t="shared" si="87"/>
        <v>0</v>
      </c>
      <c r="CA64" s="4">
        <f t="shared" si="88"/>
        <v>0</v>
      </c>
      <c r="CC64" s="4">
        <v>59</v>
      </c>
      <c r="CD64" s="4" t="s">
        <v>354</v>
      </c>
      <c r="CE64" s="4">
        <v>10</v>
      </c>
      <c r="CG64" s="4" t="str">
        <f t="shared" si="101"/>
        <v/>
      </c>
      <c r="CH64" s="4" t="str">
        <f t="shared" si="102"/>
        <v/>
      </c>
    </row>
    <row r="65" spans="1:86" ht="16.5" customHeight="1" x14ac:dyDescent="0.2">
      <c r="A65" s="7" t="str">
        <f t="shared" si="91"/>
        <v/>
      </c>
      <c r="B65" s="79"/>
      <c r="C65" s="80"/>
      <c r="D65" s="80"/>
      <c r="E65" s="80"/>
      <c r="F65" s="80"/>
      <c r="G65" s="7" t="str">
        <f t="shared" si="27"/>
        <v/>
      </c>
      <c r="H65" s="160" t="str">
        <f t="shared" si="28"/>
        <v/>
      </c>
      <c r="I65" s="160" t="str">
        <f>IF(BO65&gt;17,"",IF(ISERROR(VLOOKUP(BO65,BP$6:$BQ$23,2,0)),"",VLOOKUP(BO65,BP$6:$BQ$23,2,0)))</f>
        <v/>
      </c>
      <c r="J65" s="123"/>
      <c r="K65" s="110"/>
      <c r="L65" s="151"/>
      <c r="M65" s="123"/>
      <c r="N65" s="137"/>
      <c r="O65" s="153"/>
      <c r="P65" s="123"/>
      <c r="Q65" s="110"/>
      <c r="R65" s="139"/>
      <c r="S65" s="110"/>
      <c r="T65" s="139"/>
      <c r="U65" s="110"/>
      <c r="V65" s="167">
        <f t="shared" si="29"/>
        <v>0</v>
      </c>
      <c r="W65" s="11">
        <f t="shared" si="92"/>
        <v>0</v>
      </c>
      <c r="X65" s="11">
        <f t="shared" si="93"/>
        <v>0</v>
      </c>
      <c r="Y65" s="11">
        <f t="shared" si="94"/>
        <v>0</v>
      </c>
      <c r="Z65" s="11">
        <f t="shared" si="33"/>
        <v>0</v>
      </c>
      <c r="AA65" s="11">
        <f t="shared" si="34"/>
        <v>0</v>
      </c>
      <c r="AB65" s="4" t="str">
        <f t="shared" si="60"/>
        <v/>
      </c>
      <c r="AC65" s="4" t="str">
        <f t="shared" si="61"/>
        <v/>
      </c>
      <c r="AD65" s="6">
        <f t="shared" si="95"/>
        <v>0</v>
      </c>
      <c r="AE65" s="6" t="str">
        <f t="shared" si="96"/>
        <v/>
      </c>
      <c r="AG65" s="4">
        <f t="shared" si="62"/>
        <v>0</v>
      </c>
      <c r="AH65" s="4">
        <f t="shared" si="35"/>
        <v>0</v>
      </c>
      <c r="AI65" s="4" t="str">
        <f t="shared" si="36"/>
        <v/>
      </c>
      <c r="AJ65" s="4" t="str">
        <f t="shared" si="63"/>
        <v/>
      </c>
      <c r="AK65" s="162" t="str">
        <f t="shared" si="64"/>
        <v/>
      </c>
      <c r="AL65" s="11">
        <f t="shared" si="97"/>
        <v>0</v>
      </c>
      <c r="AM65" s="11">
        <f t="shared" si="65"/>
        <v>0</v>
      </c>
      <c r="AN65" s="4" t="str">
        <f t="shared" si="39"/>
        <v/>
      </c>
      <c r="AO65" s="4">
        <v>5</v>
      </c>
      <c r="AP65" s="4" t="str">
        <f t="shared" si="66"/>
        <v xml:space="preserve"> </v>
      </c>
      <c r="AQ65" s="4" t="str">
        <f t="shared" si="67"/>
        <v xml:space="preserve">  </v>
      </c>
      <c r="AR65" s="4" t="str">
        <f t="shared" si="68"/>
        <v/>
      </c>
      <c r="AS65" s="4" t="str">
        <f t="shared" si="69"/>
        <v/>
      </c>
      <c r="AT65" s="4" t="str">
        <f t="shared" si="70"/>
        <v/>
      </c>
      <c r="AU65" s="4" t="str">
        <f t="shared" si="71"/>
        <v/>
      </c>
      <c r="AV65" s="4" t="str">
        <f t="shared" si="40"/>
        <v/>
      </c>
      <c r="AW65" s="4" t="str">
        <f t="shared" si="41"/>
        <v/>
      </c>
      <c r="AX65" s="4" t="str">
        <f t="shared" si="72"/>
        <v/>
      </c>
      <c r="AY65" s="4" t="str">
        <f t="shared" si="73"/>
        <v/>
      </c>
      <c r="AZ65" s="4" t="str">
        <f t="shared" si="74"/>
        <v/>
      </c>
      <c r="BA65" s="4" t="str">
        <f t="shared" si="42"/>
        <v/>
      </c>
      <c r="BB65" s="4" t="str">
        <f t="shared" si="43"/>
        <v/>
      </c>
      <c r="BC65" s="4" t="e">
        <f>IF(#REF!="100歳",1,0)</f>
        <v>#REF!</v>
      </c>
      <c r="BD65" s="4" t="str">
        <f t="shared" si="75"/>
        <v>999:99.99</v>
      </c>
      <c r="BE65" s="4" t="str">
        <f t="shared" si="76"/>
        <v>999:99.99</v>
      </c>
      <c r="BF65" s="4" t="str">
        <f t="shared" si="77"/>
        <v>999:99.99</v>
      </c>
      <c r="BG65" s="4" t="str">
        <f t="shared" si="44"/>
        <v>999:99.99</v>
      </c>
      <c r="BH65" s="4" t="str">
        <f t="shared" si="45"/>
        <v>999:99.99</v>
      </c>
      <c r="BI65" s="4">
        <f t="shared" si="98"/>
        <v>0</v>
      </c>
      <c r="BJ65" s="4">
        <f t="shared" si="99"/>
        <v>0</v>
      </c>
      <c r="BK65" s="4">
        <f t="shared" si="100"/>
        <v>0</v>
      </c>
      <c r="BL65" s="4">
        <f t="shared" si="49"/>
        <v>0</v>
      </c>
      <c r="BM65" s="4">
        <f t="shared" si="50"/>
        <v>0</v>
      </c>
      <c r="BN65" s="4" t="str">
        <f t="shared" si="81"/>
        <v>19000100</v>
      </c>
      <c r="BO65" s="4" t="str">
        <f t="shared" si="51"/>
        <v/>
      </c>
      <c r="BT65" s="4" t="str">
        <f t="shared" si="56"/>
        <v/>
      </c>
      <c r="BU65" s="4">
        <f t="shared" si="82"/>
        <v>0</v>
      </c>
      <c r="BV65" s="4">
        <f t="shared" si="83"/>
        <v>0</v>
      </c>
      <c r="BW65" s="4">
        <f t="shared" si="84"/>
        <v>0</v>
      </c>
      <c r="BX65" s="4">
        <f t="shared" si="85"/>
        <v>0</v>
      </c>
      <c r="BY65" s="4">
        <f t="shared" si="86"/>
        <v>0</v>
      </c>
      <c r="BZ65" s="4">
        <f t="shared" si="87"/>
        <v>0</v>
      </c>
      <c r="CA65" s="4">
        <f t="shared" si="88"/>
        <v>0</v>
      </c>
      <c r="CC65" s="4">
        <v>60</v>
      </c>
      <c r="CD65" s="4" t="s">
        <v>354</v>
      </c>
      <c r="CE65" s="4">
        <v>10</v>
      </c>
      <c r="CG65" s="4" t="str">
        <f t="shared" si="101"/>
        <v/>
      </c>
      <c r="CH65" s="4" t="str">
        <f t="shared" si="102"/>
        <v/>
      </c>
    </row>
    <row r="66" spans="1:86" ht="16.5" customHeight="1" x14ac:dyDescent="0.2">
      <c r="A66" s="7" t="str">
        <f t="shared" si="91"/>
        <v/>
      </c>
      <c r="B66" s="79"/>
      <c r="C66" s="80"/>
      <c r="D66" s="80"/>
      <c r="E66" s="80"/>
      <c r="F66" s="80"/>
      <c r="G66" s="7" t="str">
        <f t="shared" si="27"/>
        <v/>
      </c>
      <c r="H66" s="160" t="str">
        <f t="shared" si="28"/>
        <v/>
      </c>
      <c r="I66" s="160" t="str">
        <f>IF(BO66&gt;17,"",IF(ISERROR(VLOOKUP(BO66,BP$6:$BQ$23,2,0)),"",VLOOKUP(BO66,BP$6:$BQ$23,2,0)))</f>
        <v/>
      </c>
      <c r="J66" s="123"/>
      <c r="K66" s="110"/>
      <c r="L66" s="151"/>
      <c r="M66" s="123"/>
      <c r="N66" s="137"/>
      <c r="O66" s="153"/>
      <c r="P66" s="123"/>
      <c r="Q66" s="110"/>
      <c r="R66" s="139"/>
      <c r="S66" s="110"/>
      <c r="T66" s="139"/>
      <c r="U66" s="110"/>
      <c r="V66" s="167">
        <f t="shared" si="29"/>
        <v>0</v>
      </c>
      <c r="W66" s="11">
        <f t="shared" si="92"/>
        <v>0</v>
      </c>
      <c r="X66" s="11">
        <f t="shared" si="93"/>
        <v>0</v>
      </c>
      <c r="Y66" s="11">
        <f t="shared" si="94"/>
        <v>0</v>
      </c>
      <c r="Z66" s="11">
        <f t="shared" si="33"/>
        <v>0</v>
      </c>
      <c r="AA66" s="11">
        <f t="shared" si="34"/>
        <v>0</v>
      </c>
      <c r="AB66" s="4" t="str">
        <f t="shared" si="60"/>
        <v/>
      </c>
      <c r="AC66" s="4" t="str">
        <f t="shared" si="61"/>
        <v/>
      </c>
      <c r="AD66" s="6">
        <f t="shared" si="95"/>
        <v>0</v>
      </c>
      <c r="AE66" s="6" t="str">
        <f t="shared" si="96"/>
        <v/>
      </c>
      <c r="AG66" s="4">
        <f t="shared" si="62"/>
        <v>0</v>
      </c>
      <c r="AH66" s="4">
        <f t="shared" si="35"/>
        <v>0</v>
      </c>
      <c r="AI66" s="4" t="str">
        <f t="shared" si="36"/>
        <v/>
      </c>
      <c r="AJ66" s="4" t="str">
        <f t="shared" si="63"/>
        <v/>
      </c>
      <c r="AK66" s="162" t="str">
        <f t="shared" si="64"/>
        <v/>
      </c>
      <c r="AL66" s="11">
        <f t="shared" si="97"/>
        <v>0</v>
      </c>
      <c r="AM66" s="11">
        <f t="shared" si="65"/>
        <v>0</v>
      </c>
      <c r="AN66" s="4" t="str">
        <f t="shared" si="39"/>
        <v/>
      </c>
      <c r="AO66" s="4">
        <v>5</v>
      </c>
      <c r="AP66" s="4" t="str">
        <f t="shared" si="66"/>
        <v xml:space="preserve"> </v>
      </c>
      <c r="AQ66" s="4" t="str">
        <f t="shared" si="67"/>
        <v xml:space="preserve">  </v>
      </c>
      <c r="AR66" s="4" t="str">
        <f t="shared" si="68"/>
        <v/>
      </c>
      <c r="AS66" s="4" t="str">
        <f t="shared" si="69"/>
        <v/>
      </c>
      <c r="AT66" s="4" t="str">
        <f t="shared" si="70"/>
        <v/>
      </c>
      <c r="AU66" s="4" t="str">
        <f t="shared" si="71"/>
        <v/>
      </c>
      <c r="AV66" s="4" t="str">
        <f t="shared" si="40"/>
        <v/>
      </c>
      <c r="AW66" s="4" t="str">
        <f t="shared" si="41"/>
        <v/>
      </c>
      <c r="AX66" s="4" t="str">
        <f t="shared" si="72"/>
        <v/>
      </c>
      <c r="AY66" s="4" t="str">
        <f t="shared" si="73"/>
        <v/>
      </c>
      <c r="AZ66" s="4" t="str">
        <f t="shared" si="74"/>
        <v/>
      </c>
      <c r="BA66" s="4" t="str">
        <f t="shared" si="42"/>
        <v/>
      </c>
      <c r="BB66" s="4" t="str">
        <f t="shared" si="43"/>
        <v/>
      </c>
      <c r="BC66" s="4" t="e">
        <f>IF(#REF!="100歳",1,0)</f>
        <v>#REF!</v>
      </c>
      <c r="BD66" s="4" t="str">
        <f t="shared" si="75"/>
        <v>999:99.99</v>
      </c>
      <c r="BE66" s="4" t="str">
        <f t="shared" si="76"/>
        <v>999:99.99</v>
      </c>
      <c r="BF66" s="4" t="str">
        <f t="shared" si="77"/>
        <v>999:99.99</v>
      </c>
      <c r="BG66" s="4" t="str">
        <f t="shared" si="44"/>
        <v>999:99.99</v>
      </c>
      <c r="BH66" s="4" t="str">
        <f t="shared" si="45"/>
        <v>999:99.99</v>
      </c>
      <c r="BI66" s="4">
        <f t="shared" si="98"/>
        <v>0</v>
      </c>
      <c r="BJ66" s="4">
        <f t="shared" si="99"/>
        <v>0</v>
      </c>
      <c r="BK66" s="4">
        <f t="shared" si="100"/>
        <v>0</v>
      </c>
      <c r="BL66" s="4">
        <f t="shared" si="49"/>
        <v>0</v>
      </c>
      <c r="BM66" s="4">
        <f t="shared" si="50"/>
        <v>0</v>
      </c>
      <c r="BN66" s="4" t="str">
        <f t="shared" si="81"/>
        <v>19000100</v>
      </c>
      <c r="BO66" s="4" t="str">
        <f t="shared" si="51"/>
        <v/>
      </c>
      <c r="BT66" s="4" t="str">
        <f t="shared" si="56"/>
        <v/>
      </c>
      <c r="BU66" s="4">
        <f t="shared" si="82"/>
        <v>0</v>
      </c>
      <c r="BV66" s="4">
        <f t="shared" si="83"/>
        <v>0</v>
      </c>
      <c r="BW66" s="4">
        <f t="shared" si="84"/>
        <v>0</v>
      </c>
      <c r="BX66" s="4">
        <f t="shared" si="85"/>
        <v>0</v>
      </c>
      <c r="BY66" s="4">
        <f t="shared" si="86"/>
        <v>0</v>
      </c>
      <c r="BZ66" s="4">
        <f t="shared" si="87"/>
        <v>0</v>
      </c>
      <c r="CA66" s="4">
        <f t="shared" si="88"/>
        <v>0</v>
      </c>
      <c r="CC66" s="4">
        <v>61</v>
      </c>
      <c r="CD66" s="4" t="s">
        <v>354</v>
      </c>
      <c r="CE66" s="4">
        <v>10</v>
      </c>
      <c r="CG66" s="4" t="str">
        <f t="shared" si="101"/>
        <v/>
      </c>
      <c r="CH66" s="4" t="str">
        <f t="shared" si="102"/>
        <v/>
      </c>
    </row>
    <row r="67" spans="1:86" ht="16.5" customHeight="1" x14ac:dyDescent="0.2">
      <c r="A67" s="7" t="str">
        <f t="shared" si="91"/>
        <v/>
      </c>
      <c r="B67" s="79"/>
      <c r="C67" s="80"/>
      <c r="D67" s="80"/>
      <c r="E67" s="80"/>
      <c r="F67" s="80"/>
      <c r="G67" s="7" t="str">
        <f t="shared" si="27"/>
        <v/>
      </c>
      <c r="H67" s="160" t="str">
        <f t="shared" si="28"/>
        <v/>
      </c>
      <c r="I67" s="160" t="str">
        <f>IF(BO67&gt;17,"",IF(ISERROR(VLOOKUP(BO67,BP$6:$BQ$23,2,0)),"",VLOOKUP(BO67,BP$6:$BQ$23,2,0)))</f>
        <v/>
      </c>
      <c r="J67" s="123"/>
      <c r="K67" s="110"/>
      <c r="L67" s="151"/>
      <c r="M67" s="123"/>
      <c r="N67" s="137"/>
      <c r="O67" s="153"/>
      <c r="P67" s="123"/>
      <c r="Q67" s="110"/>
      <c r="R67" s="139"/>
      <c r="S67" s="110"/>
      <c r="T67" s="139"/>
      <c r="U67" s="110"/>
      <c r="V67" s="167">
        <f t="shared" si="29"/>
        <v>0</v>
      </c>
      <c r="W67" s="11">
        <f t="shared" si="92"/>
        <v>0</v>
      </c>
      <c r="X67" s="11">
        <f t="shared" si="93"/>
        <v>0</v>
      </c>
      <c r="Y67" s="11">
        <f t="shared" si="94"/>
        <v>0</v>
      </c>
      <c r="Z67" s="11">
        <f t="shared" si="33"/>
        <v>0</v>
      </c>
      <c r="AA67" s="11">
        <f t="shared" si="34"/>
        <v>0</v>
      </c>
      <c r="AB67" s="4" t="str">
        <f t="shared" si="60"/>
        <v/>
      </c>
      <c r="AC67" s="4" t="str">
        <f t="shared" si="61"/>
        <v/>
      </c>
      <c r="AD67" s="6">
        <f t="shared" si="95"/>
        <v>0</v>
      </c>
      <c r="AE67" s="6" t="str">
        <f t="shared" si="96"/>
        <v/>
      </c>
      <c r="AG67" s="4">
        <f t="shared" si="62"/>
        <v>0</v>
      </c>
      <c r="AH67" s="4">
        <f t="shared" si="35"/>
        <v>0</v>
      </c>
      <c r="AI67" s="4" t="str">
        <f t="shared" si="36"/>
        <v/>
      </c>
      <c r="AJ67" s="4" t="str">
        <f t="shared" si="63"/>
        <v/>
      </c>
      <c r="AK67" s="162" t="str">
        <f t="shared" si="64"/>
        <v/>
      </c>
      <c r="AL67" s="11">
        <f t="shared" si="97"/>
        <v>0</v>
      </c>
      <c r="AM67" s="11">
        <f t="shared" si="65"/>
        <v>0</v>
      </c>
      <c r="AN67" s="4" t="str">
        <f t="shared" si="39"/>
        <v/>
      </c>
      <c r="AO67" s="4">
        <v>5</v>
      </c>
      <c r="AP67" s="4" t="str">
        <f t="shared" si="66"/>
        <v xml:space="preserve"> </v>
      </c>
      <c r="AQ67" s="4" t="str">
        <f t="shared" si="67"/>
        <v xml:space="preserve">  </v>
      </c>
      <c r="AR67" s="4" t="str">
        <f t="shared" si="68"/>
        <v/>
      </c>
      <c r="AS67" s="4" t="str">
        <f t="shared" si="69"/>
        <v/>
      </c>
      <c r="AT67" s="4" t="str">
        <f t="shared" si="70"/>
        <v/>
      </c>
      <c r="AU67" s="4" t="str">
        <f t="shared" si="71"/>
        <v/>
      </c>
      <c r="AV67" s="4" t="str">
        <f t="shared" si="40"/>
        <v/>
      </c>
      <c r="AW67" s="4" t="str">
        <f t="shared" si="41"/>
        <v/>
      </c>
      <c r="AX67" s="4" t="str">
        <f t="shared" si="72"/>
        <v/>
      </c>
      <c r="AY67" s="4" t="str">
        <f t="shared" si="73"/>
        <v/>
      </c>
      <c r="AZ67" s="4" t="str">
        <f t="shared" si="74"/>
        <v/>
      </c>
      <c r="BA67" s="4" t="str">
        <f t="shared" si="42"/>
        <v/>
      </c>
      <c r="BB67" s="4" t="str">
        <f t="shared" si="43"/>
        <v/>
      </c>
      <c r="BC67" s="4" t="e">
        <f>IF(#REF!="100歳",1,0)</f>
        <v>#REF!</v>
      </c>
      <c r="BD67" s="4" t="str">
        <f t="shared" si="75"/>
        <v>999:99.99</v>
      </c>
      <c r="BE67" s="4" t="str">
        <f t="shared" si="76"/>
        <v>999:99.99</v>
      </c>
      <c r="BF67" s="4" t="str">
        <f t="shared" si="77"/>
        <v>999:99.99</v>
      </c>
      <c r="BG67" s="4" t="str">
        <f t="shared" si="44"/>
        <v>999:99.99</v>
      </c>
      <c r="BH67" s="4" t="str">
        <f t="shared" si="45"/>
        <v>999:99.99</v>
      </c>
      <c r="BI67" s="4">
        <f t="shared" si="98"/>
        <v>0</v>
      </c>
      <c r="BJ67" s="4">
        <f t="shared" si="99"/>
        <v>0</v>
      </c>
      <c r="BK67" s="4">
        <f t="shared" si="100"/>
        <v>0</v>
      </c>
      <c r="BL67" s="4">
        <f t="shared" si="49"/>
        <v>0</v>
      </c>
      <c r="BM67" s="4">
        <f t="shared" si="50"/>
        <v>0</v>
      </c>
      <c r="BN67" s="4" t="str">
        <f t="shared" si="81"/>
        <v>19000100</v>
      </c>
      <c r="BO67" s="4" t="str">
        <f t="shared" si="51"/>
        <v/>
      </c>
      <c r="BT67" s="4" t="str">
        <f t="shared" si="56"/>
        <v/>
      </c>
      <c r="BU67" s="4">
        <f t="shared" si="82"/>
        <v>0</v>
      </c>
      <c r="BV67" s="4">
        <f t="shared" si="83"/>
        <v>0</v>
      </c>
      <c r="BW67" s="4">
        <f t="shared" si="84"/>
        <v>0</v>
      </c>
      <c r="BX67" s="4">
        <f t="shared" si="85"/>
        <v>0</v>
      </c>
      <c r="BY67" s="4">
        <f t="shared" si="86"/>
        <v>0</v>
      </c>
      <c r="BZ67" s="4">
        <f t="shared" si="87"/>
        <v>0</v>
      </c>
      <c r="CA67" s="4">
        <f t="shared" si="88"/>
        <v>0</v>
      </c>
      <c r="CC67" s="4">
        <v>62</v>
      </c>
      <c r="CD67" s="4" t="s">
        <v>354</v>
      </c>
      <c r="CE67" s="4">
        <v>10</v>
      </c>
      <c r="CG67" s="4" t="str">
        <f t="shared" si="101"/>
        <v/>
      </c>
      <c r="CH67" s="4" t="str">
        <f t="shared" si="102"/>
        <v/>
      </c>
    </row>
    <row r="68" spans="1:86" ht="16.5" customHeight="1" x14ac:dyDescent="0.2">
      <c r="A68" s="7" t="str">
        <f t="shared" si="91"/>
        <v/>
      </c>
      <c r="B68" s="79"/>
      <c r="C68" s="80"/>
      <c r="D68" s="80"/>
      <c r="E68" s="80"/>
      <c r="F68" s="80"/>
      <c r="G68" s="7" t="str">
        <f t="shared" si="27"/>
        <v/>
      </c>
      <c r="H68" s="160" t="str">
        <f t="shared" si="28"/>
        <v/>
      </c>
      <c r="I68" s="160" t="str">
        <f>IF(BO68&gt;17,"",IF(ISERROR(VLOOKUP(BO68,BP$6:$BQ$23,2,0)),"",VLOOKUP(BO68,BP$6:$BQ$23,2,0)))</f>
        <v/>
      </c>
      <c r="J68" s="123"/>
      <c r="K68" s="110"/>
      <c r="L68" s="151"/>
      <c r="M68" s="123"/>
      <c r="N68" s="137"/>
      <c r="O68" s="153"/>
      <c r="P68" s="123"/>
      <c r="Q68" s="110"/>
      <c r="R68" s="139"/>
      <c r="S68" s="110"/>
      <c r="T68" s="139"/>
      <c r="U68" s="110"/>
      <c r="V68" s="167">
        <f t="shared" si="29"/>
        <v>0</v>
      </c>
      <c r="W68" s="11">
        <f t="shared" si="92"/>
        <v>0</v>
      </c>
      <c r="X68" s="11">
        <f t="shared" si="93"/>
        <v>0</v>
      </c>
      <c r="Y68" s="11">
        <f t="shared" si="94"/>
        <v>0</v>
      </c>
      <c r="Z68" s="11">
        <f t="shared" si="33"/>
        <v>0</v>
      </c>
      <c r="AA68" s="11">
        <f t="shared" si="34"/>
        <v>0</v>
      </c>
      <c r="AB68" s="4" t="str">
        <f t="shared" si="60"/>
        <v/>
      </c>
      <c r="AC68" s="4" t="str">
        <f t="shared" si="61"/>
        <v/>
      </c>
      <c r="AD68" s="6">
        <f t="shared" si="95"/>
        <v>0</v>
      </c>
      <c r="AE68" s="6" t="str">
        <f t="shared" si="96"/>
        <v/>
      </c>
      <c r="AG68" s="4">
        <f t="shared" si="62"/>
        <v>0</v>
      </c>
      <c r="AH68" s="4">
        <f t="shared" si="35"/>
        <v>0</v>
      </c>
      <c r="AI68" s="4" t="str">
        <f t="shared" si="36"/>
        <v/>
      </c>
      <c r="AJ68" s="4" t="str">
        <f t="shared" si="63"/>
        <v/>
      </c>
      <c r="AK68" s="162" t="str">
        <f t="shared" si="64"/>
        <v/>
      </c>
      <c r="AL68" s="11">
        <f t="shared" si="97"/>
        <v>0</v>
      </c>
      <c r="AM68" s="11">
        <f t="shared" si="65"/>
        <v>0</v>
      </c>
      <c r="AN68" s="4" t="str">
        <f t="shared" si="39"/>
        <v/>
      </c>
      <c r="AO68" s="4">
        <v>5</v>
      </c>
      <c r="AP68" s="4" t="str">
        <f t="shared" si="66"/>
        <v xml:space="preserve"> </v>
      </c>
      <c r="AQ68" s="4" t="str">
        <f t="shared" si="67"/>
        <v xml:space="preserve">  </v>
      </c>
      <c r="AR68" s="4" t="str">
        <f t="shared" si="68"/>
        <v/>
      </c>
      <c r="AS68" s="4" t="str">
        <f t="shared" si="69"/>
        <v/>
      </c>
      <c r="AT68" s="4" t="str">
        <f t="shared" si="70"/>
        <v/>
      </c>
      <c r="AU68" s="4" t="str">
        <f t="shared" si="71"/>
        <v/>
      </c>
      <c r="AV68" s="4" t="str">
        <f t="shared" si="40"/>
        <v/>
      </c>
      <c r="AW68" s="4" t="str">
        <f t="shared" si="41"/>
        <v/>
      </c>
      <c r="AX68" s="4" t="str">
        <f t="shared" si="72"/>
        <v/>
      </c>
      <c r="AY68" s="4" t="str">
        <f t="shared" si="73"/>
        <v/>
      </c>
      <c r="AZ68" s="4" t="str">
        <f t="shared" si="74"/>
        <v/>
      </c>
      <c r="BA68" s="4" t="str">
        <f t="shared" si="42"/>
        <v/>
      </c>
      <c r="BB68" s="4" t="str">
        <f t="shared" si="43"/>
        <v/>
      </c>
      <c r="BC68" s="4" t="e">
        <f>IF(#REF!="100歳",1,0)</f>
        <v>#REF!</v>
      </c>
      <c r="BD68" s="4" t="str">
        <f t="shared" si="75"/>
        <v>999:99.99</v>
      </c>
      <c r="BE68" s="4" t="str">
        <f t="shared" si="76"/>
        <v>999:99.99</v>
      </c>
      <c r="BF68" s="4" t="str">
        <f t="shared" si="77"/>
        <v>999:99.99</v>
      </c>
      <c r="BG68" s="4" t="str">
        <f t="shared" si="44"/>
        <v>999:99.99</v>
      </c>
      <c r="BH68" s="4" t="str">
        <f t="shared" si="45"/>
        <v>999:99.99</v>
      </c>
      <c r="BI68" s="4">
        <f t="shared" si="98"/>
        <v>0</v>
      </c>
      <c r="BJ68" s="4">
        <f t="shared" si="99"/>
        <v>0</v>
      </c>
      <c r="BK68" s="4">
        <f t="shared" si="100"/>
        <v>0</v>
      </c>
      <c r="BL68" s="4">
        <f t="shared" si="49"/>
        <v>0</v>
      </c>
      <c r="BM68" s="4">
        <f t="shared" si="50"/>
        <v>0</v>
      </c>
      <c r="BN68" s="4" t="str">
        <f t="shared" si="81"/>
        <v>19000100</v>
      </c>
      <c r="BO68" s="4" t="str">
        <f t="shared" si="51"/>
        <v/>
      </c>
      <c r="BT68" s="4" t="str">
        <f t="shared" si="56"/>
        <v/>
      </c>
      <c r="BU68" s="4">
        <f t="shared" si="82"/>
        <v>0</v>
      </c>
      <c r="BV68" s="4">
        <f t="shared" si="83"/>
        <v>0</v>
      </c>
      <c r="BW68" s="4">
        <f t="shared" si="84"/>
        <v>0</v>
      </c>
      <c r="BX68" s="4">
        <f t="shared" si="85"/>
        <v>0</v>
      </c>
      <c r="BY68" s="4">
        <f t="shared" si="86"/>
        <v>0</v>
      </c>
      <c r="BZ68" s="4">
        <f t="shared" si="87"/>
        <v>0</v>
      </c>
      <c r="CA68" s="4">
        <f t="shared" si="88"/>
        <v>0</v>
      </c>
      <c r="CC68" s="4">
        <v>63</v>
      </c>
      <c r="CD68" s="4" t="s">
        <v>354</v>
      </c>
      <c r="CE68" s="4">
        <v>10</v>
      </c>
      <c r="CG68" s="4" t="str">
        <f t="shared" si="101"/>
        <v/>
      </c>
      <c r="CH68" s="4" t="str">
        <f t="shared" si="102"/>
        <v/>
      </c>
    </row>
    <row r="69" spans="1:86" ht="16.5" customHeight="1" x14ac:dyDescent="0.2">
      <c r="A69" s="7" t="str">
        <f t="shared" si="91"/>
        <v/>
      </c>
      <c r="B69" s="79"/>
      <c r="C69" s="80"/>
      <c r="D69" s="80"/>
      <c r="E69" s="80"/>
      <c r="F69" s="80"/>
      <c r="G69" s="7" t="str">
        <f t="shared" si="27"/>
        <v/>
      </c>
      <c r="H69" s="160" t="str">
        <f t="shared" si="28"/>
        <v/>
      </c>
      <c r="I69" s="160" t="str">
        <f>IF(BO69&gt;17,"",IF(ISERROR(VLOOKUP(BO69,BP$6:$BQ$23,2,0)),"",VLOOKUP(BO69,BP$6:$BQ$23,2,0)))</f>
        <v/>
      </c>
      <c r="J69" s="123"/>
      <c r="K69" s="110"/>
      <c r="L69" s="151"/>
      <c r="M69" s="123"/>
      <c r="N69" s="137"/>
      <c r="O69" s="153"/>
      <c r="P69" s="123"/>
      <c r="Q69" s="110"/>
      <c r="R69" s="139"/>
      <c r="S69" s="110"/>
      <c r="T69" s="139"/>
      <c r="U69" s="110"/>
      <c r="V69" s="167">
        <f t="shared" si="29"/>
        <v>0</v>
      </c>
      <c r="W69" s="11">
        <f t="shared" si="92"/>
        <v>0</v>
      </c>
      <c r="X69" s="11">
        <f t="shared" si="93"/>
        <v>0</v>
      </c>
      <c r="Y69" s="11">
        <f t="shared" si="94"/>
        <v>0</v>
      </c>
      <c r="Z69" s="11">
        <f t="shared" si="33"/>
        <v>0</v>
      </c>
      <c r="AA69" s="11">
        <f t="shared" si="34"/>
        <v>0</v>
      </c>
      <c r="AB69" s="4" t="str">
        <f t="shared" si="60"/>
        <v/>
      </c>
      <c r="AC69" s="4" t="str">
        <f t="shared" si="61"/>
        <v/>
      </c>
      <c r="AD69" s="6">
        <f t="shared" si="95"/>
        <v>0</v>
      </c>
      <c r="AE69" s="6" t="str">
        <f t="shared" si="96"/>
        <v/>
      </c>
      <c r="AG69" s="4">
        <f t="shared" si="62"/>
        <v>0</v>
      </c>
      <c r="AH69" s="4">
        <f t="shared" si="35"/>
        <v>0</v>
      </c>
      <c r="AI69" s="4" t="str">
        <f t="shared" si="36"/>
        <v/>
      </c>
      <c r="AJ69" s="4" t="str">
        <f t="shared" si="63"/>
        <v/>
      </c>
      <c r="AK69" s="162" t="str">
        <f t="shared" si="64"/>
        <v/>
      </c>
      <c r="AL69" s="11">
        <f t="shared" si="97"/>
        <v>0</v>
      </c>
      <c r="AM69" s="11">
        <f t="shared" si="65"/>
        <v>0</v>
      </c>
      <c r="AN69" s="4" t="str">
        <f t="shared" si="39"/>
        <v/>
      </c>
      <c r="AO69" s="4">
        <v>5</v>
      </c>
      <c r="AP69" s="4" t="str">
        <f t="shared" si="66"/>
        <v xml:space="preserve"> </v>
      </c>
      <c r="AQ69" s="4" t="str">
        <f t="shared" si="67"/>
        <v xml:space="preserve">  </v>
      </c>
      <c r="AR69" s="4" t="str">
        <f t="shared" si="68"/>
        <v/>
      </c>
      <c r="AS69" s="4" t="str">
        <f t="shared" si="69"/>
        <v/>
      </c>
      <c r="AT69" s="4" t="str">
        <f t="shared" si="70"/>
        <v/>
      </c>
      <c r="AU69" s="4" t="str">
        <f t="shared" si="71"/>
        <v/>
      </c>
      <c r="AV69" s="4" t="str">
        <f t="shared" si="40"/>
        <v/>
      </c>
      <c r="AW69" s="4" t="str">
        <f t="shared" si="41"/>
        <v/>
      </c>
      <c r="AX69" s="4" t="str">
        <f t="shared" si="72"/>
        <v/>
      </c>
      <c r="AY69" s="4" t="str">
        <f t="shared" si="73"/>
        <v/>
      </c>
      <c r="AZ69" s="4" t="str">
        <f t="shared" si="74"/>
        <v/>
      </c>
      <c r="BA69" s="4" t="str">
        <f t="shared" si="42"/>
        <v/>
      </c>
      <c r="BB69" s="4" t="str">
        <f t="shared" si="43"/>
        <v/>
      </c>
      <c r="BC69" s="4" t="e">
        <f>IF(#REF!="100歳",1,0)</f>
        <v>#REF!</v>
      </c>
      <c r="BD69" s="4" t="str">
        <f t="shared" si="75"/>
        <v>999:99.99</v>
      </c>
      <c r="BE69" s="4" t="str">
        <f t="shared" si="76"/>
        <v>999:99.99</v>
      </c>
      <c r="BF69" s="4" t="str">
        <f t="shared" si="77"/>
        <v>999:99.99</v>
      </c>
      <c r="BG69" s="4" t="str">
        <f t="shared" si="44"/>
        <v>999:99.99</v>
      </c>
      <c r="BH69" s="4" t="str">
        <f t="shared" si="45"/>
        <v>999:99.99</v>
      </c>
      <c r="BI69" s="4">
        <f t="shared" si="98"/>
        <v>0</v>
      </c>
      <c r="BJ69" s="4">
        <f t="shared" si="99"/>
        <v>0</v>
      </c>
      <c r="BK69" s="4">
        <f t="shared" si="100"/>
        <v>0</v>
      </c>
      <c r="BL69" s="4">
        <f t="shared" si="49"/>
        <v>0</v>
      </c>
      <c r="BM69" s="4">
        <f t="shared" si="50"/>
        <v>0</v>
      </c>
      <c r="BN69" s="4" t="str">
        <f t="shared" si="81"/>
        <v>19000100</v>
      </c>
      <c r="BO69" s="4" t="str">
        <f t="shared" si="51"/>
        <v/>
      </c>
      <c r="BT69" s="4" t="str">
        <f t="shared" si="56"/>
        <v/>
      </c>
      <c r="BU69" s="4">
        <f t="shared" si="82"/>
        <v>0</v>
      </c>
      <c r="BV69" s="4">
        <f t="shared" si="83"/>
        <v>0</v>
      </c>
      <c r="BW69" s="4">
        <f t="shared" si="84"/>
        <v>0</v>
      </c>
      <c r="BX69" s="4">
        <f t="shared" si="85"/>
        <v>0</v>
      </c>
      <c r="BY69" s="4">
        <f t="shared" si="86"/>
        <v>0</v>
      </c>
      <c r="BZ69" s="4">
        <f t="shared" si="87"/>
        <v>0</v>
      </c>
      <c r="CA69" s="4">
        <f t="shared" si="88"/>
        <v>0</v>
      </c>
      <c r="CC69" s="4">
        <v>64</v>
      </c>
      <c r="CD69" s="4" t="s">
        <v>354</v>
      </c>
      <c r="CE69" s="4">
        <v>10</v>
      </c>
      <c r="CG69" s="4" t="str">
        <f t="shared" si="101"/>
        <v/>
      </c>
      <c r="CH69" s="4" t="str">
        <f t="shared" si="102"/>
        <v/>
      </c>
    </row>
    <row r="70" spans="1:86" ht="16.5" customHeight="1" x14ac:dyDescent="0.2">
      <c r="A70" s="7" t="str">
        <f t="shared" si="91"/>
        <v/>
      </c>
      <c r="B70" s="79"/>
      <c r="C70" s="80"/>
      <c r="D70" s="80"/>
      <c r="E70" s="80"/>
      <c r="F70" s="80"/>
      <c r="G70" s="7" t="str">
        <f t="shared" si="27"/>
        <v/>
      </c>
      <c r="H70" s="160" t="str">
        <f t="shared" si="28"/>
        <v/>
      </c>
      <c r="I70" s="160" t="str">
        <f>IF(BO70&gt;17,"",IF(ISERROR(VLOOKUP(BO70,BP$6:$BQ$23,2,0)),"",VLOOKUP(BO70,BP$6:$BQ$23,2,0)))</f>
        <v/>
      </c>
      <c r="J70" s="123"/>
      <c r="K70" s="110"/>
      <c r="L70" s="151"/>
      <c r="M70" s="123"/>
      <c r="N70" s="137"/>
      <c r="O70" s="153"/>
      <c r="P70" s="123"/>
      <c r="Q70" s="110"/>
      <c r="R70" s="139"/>
      <c r="S70" s="110"/>
      <c r="T70" s="139"/>
      <c r="U70" s="110"/>
      <c r="V70" s="167">
        <f t="shared" si="29"/>
        <v>0</v>
      </c>
      <c r="W70" s="11">
        <f t="shared" si="92"/>
        <v>0</v>
      </c>
      <c r="X70" s="11">
        <f t="shared" si="93"/>
        <v>0</v>
      </c>
      <c r="Y70" s="11">
        <f t="shared" si="94"/>
        <v>0</v>
      </c>
      <c r="Z70" s="11">
        <f t="shared" si="33"/>
        <v>0</v>
      </c>
      <c r="AA70" s="11">
        <f t="shared" si="34"/>
        <v>0</v>
      </c>
      <c r="AB70" s="4" t="str">
        <f t="shared" si="60"/>
        <v/>
      </c>
      <c r="AC70" s="4" t="str">
        <f t="shared" si="61"/>
        <v/>
      </c>
      <c r="AD70" s="6">
        <f t="shared" si="95"/>
        <v>0</v>
      </c>
      <c r="AE70" s="6" t="str">
        <f t="shared" si="96"/>
        <v/>
      </c>
      <c r="AG70" s="4">
        <f t="shared" si="62"/>
        <v>0</v>
      </c>
      <c r="AH70" s="4">
        <f t="shared" si="35"/>
        <v>0</v>
      </c>
      <c r="AI70" s="4" t="str">
        <f t="shared" si="36"/>
        <v/>
      </c>
      <c r="AJ70" s="4" t="str">
        <f t="shared" si="63"/>
        <v/>
      </c>
      <c r="AK70" s="162" t="str">
        <f t="shared" si="64"/>
        <v/>
      </c>
      <c r="AL70" s="11">
        <f t="shared" si="97"/>
        <v>0</v>
      </c>
      <c r="AM70" s="11">
        <f t="shared" si="65"/>
        <v>0</v>
      </c>
      <c r="AN70" s="4" t="str">
        <f t="shared" si="39"/>
        <v/>
      </c>
      <c r="AO70" s="4">
        <v>5</v>
      </c>
      <c r="AP70" s="4" t="str">
        <f t="shared" si="66"/>
        <v xml:space="preserve"> </v>
      </c>
      <c r="AQ70" s="4" t="str">
        <f t="shared" si="67"/>
        <v xml:space="preserve">  </v>
      </c>
      <c r="AR70" s="4" t="str">
        <f t="shared" si="68"/>
        <v/>
      </c>
      <c r="AS70" s="4" t="str">
        <f t="shared" si="69"/>
        <v/>
      </c>
      <c r="AT70" s="4" t="str">
        <f t="shared" si="70"/>
        <v/>
      </c>
      <c r="AU70" s="4" t="str">
        <f t="shared" si="71"/>
        <v/>
      </c>
      <c r="AV70" s="4" t="str">
        <f t="shared" si="40"/>
        <v/>
      </c>
      <c r="AW70" s="4" t="str">
        <f t="shared" si="41"/>
        <v/>
      </c>
      <c r="AX70" s="4" t="str">
        <f t="shared" si="72"/>
        <v/>
      </c>
      <c r="AY70" s="4" t="str">
        <f t="shared" si="73"/>
        <v/>
      </c>
      <c r="AZ70" s="4" t="str">
        <f t="shared" si="74"/>
        <v/>
      </c>
      <c r="BA70" s="4" t="str">
        <f t="shared" si="42"/>
        <v/>
      </c>
      <c r="BB70" s="4" t="str">
        <f t="shared" si="43"/>
        <v/>
      </c>
      <c r="BC70" s="4" t="e">
        <f>IF(#REF!="100歳",1,0)</f>
        <v>#REF!</v>
      </c>
      <c r="BD70" s="4" t="str">
        <f t="shared" si="75"/>
        <v>999:99.99</v>
      </c>
      <c r="BE70" s="4" t="str">
        <f t="shared" si="76"/>
        <v>999:99.99</v>
      </c>
      <c r="BF70" s="4" t="str">
        <f t="shared" si="77"/>
        <v>999:99.99</v>
      </c>
      <c r="BG70" s="4" t="str">
        <f t="shared" si="44"/>
        <v>999:99.99</v>
      </c>
      <c r="BH70" s="4" t="str">
        <f t="shared" si="45"/>
        <v>999:99.99</v>
      </c>
      <c r="BI70" s="4">
        <f t="shared" si="98"/>
        <v>0</v>
      </c>
      <c r="BJ70" s="4">
        <f t="shared" si="99"/>
        <v>0</v>
      </c>
      <c r="BK70" s="4">
        <f t="shared" si="100"/>
        <v>0</v>
      </c>
      <c r="BL70" s="4">
        <f t="shared" si="49"/>
        <v>0</v>
      </c>
      <c r="BM70" s="4">
        <f t="shared" si="50"/>
        <v>0</v>
      </c>
      <c r="BN70" s="4" t="str">
        <f t="shared" si="81"/>
        <v>19000100</v>
      </c>
      <c r="BO70" s="4" t="str">
        <f t="shared" si="51"/>
        <v/>
      </c>
      <c r="BT70" s="4" t="str">
        <f t="shared" ref="BT70:BT87" si="103">IF(B70="","",VLOOKUP(I70,$BQ$6:$BR$22,2,0))</f>
        <v/>
      </c>
      <c r="BU70" s="4">
        <f t="shared" si="82"/>
        <v>0</v>
      </c>
      <c r="BV70" s="4">
        <f t="shared" si="83"/>
        <v>0</v>
      </c>
      <c r="BW70" s="4">
        <f t="shared" si="84"/>
        <v>0</v>
      </c>
      <c r="BX70" s="4">
        <f t="shared" si="85"/>
        <v>0</v>
      </c>
      <c r="BY70" s="4">
        <f t="shared" si="86"/>
        <v>0</v>
      </c>
      <c r="BZ70" s="4">
        <f t="shared" si="87"/>
        <v>0</v>
      </c>
      <c r="CA70" s="4">
        <f t="shared" si="88"/>
        <v>0</v>
      </c>
      <c r="CC70" s="4">
        <v>65</v>
      </c>
      <c r="CD70" s="4" t="s">
        <v>355</v>
      </c>
      <c r="CE70" s="4">
        <v>11</v>
      </c>
      <c r="CG70" s="4" t="str">
        <f t="shared" si="101"/>
        <v/>
      </c>
      <c r="CH70" s="4" t="str">
        <f t="shared" si="102"/>
        <v/>
      </c>
    </row>
    <row r="71" spans="1:86" ht="16.5" customHeight="1" x14ac:dyDescent="0.2">
      <c r="A71" s="7" t="str">
        <f t="shared" si="91"/>
        <v/>
      </c>
      <c r="B71" s="79"/>
      <c r="C71" s="80"/>
      <c r="D71" s="80"/>
      <c r="E71" s="80"/>
      <c r="F71" s="80"/>
      <c r="G71" s="7" t="str">
        <f t="shared" ref="G71:G87" si="104">IF(B71="","",DATEDIF(B71,$AJ$1,"Y"))</f>
        <v/>
      </c>
      <c r="H71" s="160" t="str">
        <f t="shared" ref="H71:H87" si="105">IF(B71="","",IF(G71&gt;64,"Ｋ",VLOOKUP(G71,$CC$6:$CD$69,2,0)))</f>
        <v/>
      </c>
      <c r="I71" s="160" t="str">
        <f>IF(BO71&gt;17,"",IF(ISERROR(VLOOKUP(BO71,BP$6:$BQ$23,2,0)),"",VLOOKUP(BO71,BP$6:$BQ$23,2,0)))</f>
        <v/>
      </c>
      <c r="J71" s="123"/>
      <c r="K71" s="110"/>
      <c r="L71" s="151"/>
      <c r="M71" s="123"/>
      <c r="N71" s="137"/>
      <c r="O71" s="153"/>
      <c r="P71" s="123"/>
      <c r="Q71" s="110"/>
      <c r="R71" s="139"/>
      <c r="S71" s="110"/>
      <c r="T71" s="139"/>
      <c r="U71" s="110"/>
      <c r="V71" s="167">
        <f t="shared" ref="V71:V87" si="106">SUM(W71:AA71)</f>
        <v>0</v>
      </c>
      <c r="W71" s="11">
        <f t="shared" si="92"/>
        <v>0</v>
      </c>
      <c r="X71" s="11">
        <f t="shared" si="93"/>
        <v>0</v>
      </c>
      <c r="Y71" s="11">
        <f t="shared" si="94"/>
        <v>0</v>
      </c>
      <c r="Z71" s="11">
        <f t="shared" ref="Z71:Z87" si="107">IF(J71="",0,IF(R71="",0,IF(J71=R71,1,IF(M71=R71,1,IF(P71=R71,1,0)))))</f>
        <v>0</v>
      </c>
      <c r="AA71" s="11">
        <f t="shared" ref="AA71:AA87" si="108">IF(J71="",0,IF(T71="",0,IF(J71=T71,1,IF(M71=T71,1,IF(P71=T71,1,IF(R71=T71,1,0))))))</f>
        <v>0</v>
      </c>
      <c r="AB71" s="4" t="str">
        <f t="shared" si="60"/>
        <v/>
      </c>
      <c r="AC71" s="4" t="str">
        <f t="shared" si="61"/>
        <v/>
      </c>
      <c r="AD71" s="6">
        <f t="shared" si="95"/>
        <v>0</v>
      </c>
      <c r="AE71" s="6" t="str">
        <f t="shared" si="96"/>
        <v/>
      </c>
      <c r="AG71" s="4">
        <f t="shared" si="62"/>
        <v>0</v>
      </c>
      <c r="AH71" s="4">
        <f t="shared" ref="AH71:AH87" si="109">AH70+IF(AJ71="",0,1)</f>
        <v>0</v>
      </c>
      <c r="AI71" s="4" t="str">
        <f t="shared" ref="AI71:AI87" si="110">IF(AJ71="","",AH71)</f>
        <v/>
      </c>
      <c r="AJ71" s="4" t="str">
        <f t="shared" si="63"/>
        <v/>
      </c>
      <c r="AK71" s="162" t="str">
        <f t="shared" si="64"/>
        <v/>
      </c>
      <c r="AL71" s="11">
        <f t="shared" si="97"/>
        <v>0</v>
      </c>
      <c r="AM71" s="11">
        <f t="shared" si="65"/>
        <v>0</v>
      </c>
      <c r="AN71" s="4" t="str">
        <f t="shared" ref="AN71:AN87" si="111">IF(H71="","",IF(G71&gt;64,11,VLOOKUP(H71,$CD$6:$CE$69,2,0)))</f>
        <v/>
      </c>
      <c r="AO71" s="4">
        <v>5</v>
      </c>
      <c r="AP71" s="4" t="str">
        <f t="shared" si="66"/>
        <v xml:space="preserve"> </v>
      </c>
      <c r="AQ71" s="4" t="str">
        <f t="shared" si="67"/>
        <v xml:space="preserve">  </v>
      </c>
      <c r="AR71" s="4" t="str">
        <f t="shared" si="68"/>
        <v/>
      </c>
      <c r="AS71" s="4" t="str">
        <f t="shared" si="69"/>
        <v/>
      </c>
      <c r="AT71" s="4" t="str">
        <f t="shared" si="70"/>
        <v/>
      </c>
      <c r="AU71" s="4" t="str">
        <f t="shared" si="71"/>
        <v/>
      </c>
      <c r="AV71" s="4" t="str">
        <f t="shared" ref="AV71:AV86" si="112">IF(R71="","",VLOOKUP(R71,$AD$6:$AE$25,2,0))</f>
        <v/>
      </c>
      <c r="AW71" s="4" t="str">
        <f t="shared" ref="AW71:AW86" si="113">IF(T71="","",VLOOKUP(T71,$AD$6:$AE$25,2,0))</f>
        <v/>
      </c>
      <c r="AX71" s="4" t="str">
        <f t="shared" si="72"/>
        <v/>
      </c>
      <c r="AY71" s="4" t="str">
        <f t="shared" si="73"/>
        <v/>
      </c>
      <c r="AZ71" s="4" t="str">
        <f t="shared" si="74"/>
        <v/>
      </c>
      <c r="BA71" s="4" t="str">
        <f t="shared" ref="BA71:BA87" si="114">IF(R71="","",VLOOKUP(R71,$AD$6:$AF$25,3,0))</f>
        <v/>
      </c>
      <c r="BB71" s="4" t="str">
        <f t="shared" ref="BB71:BB87" si="115">IF(T71="","",VLOOKUP(T71,$AD$6:$AF$25,3,0))</f>
        <v/>
      </c>
      <c r="BC71" s="4" t="e">
        <f>IF(#REF!="100歳",1,0)</f>
        <v>#REF!</v>
      </c>
      <c r="BD71" s="4" t="str">
        <f t="shared" si="75"/>
        <v>999:99.99</v>
      </c>
      <c r="BE71" s="4" t="str">
        <f t="shared" si="76"/>
        <v>999:99.99</v>
      </c>
      <c r="BF71" s="4" t="str">
        <f t="shared" si="77"/>
        <v>999:99.99</v>
      </c>
      <c r="BG71" s="4" t="str">
        <f t="shared" ref="BG71:BG87" si="116">IF(S71="","999:99.99"," "&amp;LEFT(RIGHT("  "&amp;TEXT(S71,"0.00"),7),2)&amp;":"&amp;RIGHT(TEXT(S71,"0.00"),5))</f>
        <v>999:99.99</v>
      </c>
      <c r="BH71" s="4" t="str">
        <f t="shared" ref="BH71:BH87" si="117">IF(U71="","999:99.99"," "&amp;LEFT(RIGHT("  "&amp;TEXT(U71,"0.00"),7),2)&amp;":"&amp;RIGHT(TEXT(U71,"0.00"),5))</f>
        <v>999:99.99</v>
      </c>
      <c r="BI71" s="4">
        <f t="shared" si="98"/>
        <v>0</v>
      </c>
      <c r="BJ71" s="4">
        <f t="shared" si="99"/>
        <v>0</v>
      </c>
      <c r="BK71" s="4">
        <f t="shared" si="100"/>
        <v>0</v>
      </c>
      <c r="BL71" s="4">
        <f t="shared" ref="BL71:BL87" si="118">IF(AL71=4,1,0)</f>
        <v>0</v>
      </c>
      <c r="BM71" s="4">
        <f t="shared" ref="BM71:BM87" si="119">IF(AL71=5,1,0)</f>
        <v>0</v>
      </c>
      <c r="BN71" s="4" t="str">
        <f t="shared" si="81"/>
        <v>19000100</v>
      </c>
      <c r="BO71" s="4" t="str">
        <f t="shared" ref="BO71:BO87" si="120">IF(B71="","",DATEDIF(B71,$AJ$2,"Y"))</f>
        <v/>
      </c>
      <c r="BT71" s="4" t="str">
        <f t="shared" si="103"/>
        <v/>
      </c>
      <c r="BU71" s="4">
        <f t="shared" si="82"/>
        <v>0</v>
      </c>
      <c r="BV71" s="4">
        <f t="shared" si="83"/>
        <v>0</v>
      </c>
      <c r="BW71" s="4">
        <f t="shared" si="84"/>
        <v>0</v>
      </c>
      <c r="BX71" s="4">
        <f t="shared" ref="BX71:BX87" si="121">IF(R71="",0,1)</f>
        <v>0</v>
      </c>
      <c r="BY71" s="4">
        <f t="shared" ref="BY71:BY87" si="122">IF(T71="",0,1)</f>
        <v>0</v>
      </c>
      <c r="BZ71" s="4">
        <f t="shared" si="87"/>
        <v>0</v>
      </c>
      <c r="CA71" s="4">
        <f t="shared" si="88"/>
        <v>0</v>
      </c>
      <c r="CC71" s="4">
        <v>66</v>
      </c>
      <c r="CD71" s="4" t="s">
        <v>355</v>
      </c>
      <c r="CE71" s="4">
        <v>11</v>
      </c>
      <c r="CG71" s="4" t="str">
        <f t="shared" si="101"/>
        <v/>
      </c>
      <c r="CH71" s="4" t="str">
        <f t="shared" si="102"/>
        <v/>
      </c>
    </row>
    <row r="72" spans="1:86" ht="16.5" customHeight="1" x14ac:dyDescent="0.2">
      <c r="A72" s="7" t="str">
        <f t="shared" si="91"/>
        <v/>
      </c>
      <c r="B72" s="79"/>
      <c r="C72" s="80"/>
      <c r="D72" s="80"/>
      <c r="E72" s="80"/>
      <c r="F72" s="80"/>
      <c r="G72" s="7" t="str">
        <f t="shared" si="104"/>
        <v/>
      </c>
      <c r="H72" s="160" t="str">
        <f t="shared" si="105"/>
        <v/>
      </c>
      <c r="I72" s="160" t="str">
        <f>IF(BO72&gt;17,"",IF(ISERROR(VLOOKUP(BO72,BP$6:$BQ$23,2,0)),"",VLOOKUP(BO72,BP$6:$BQ$23,2,0)))</f>
        <v/>
      </c>
      <c r="J72" s="123"/>
      <c r="K72" s="110"/>
      <c r="L72" s="151"/>
      <c r="M72" s="123"/>
      <c r="N72" s="137"/>
      <c r="O72" s="153"/>
      <c r="P72" s="123"/>
      <c r="Q72" s="110"/>
      <c r="R72" s="139"/>
      <c r="S72" s="110"/>
      <c r="T72" s="139"/>
      <c r="U72" s="110"/>
      <c r="V72" s="167">
        <f t="shared" si="106"/>
        <v>0</v>
      </c>
      <c r="W72" s="11">
        <f t="shared" si="92"/>
        <v>0</v>
      </c>
      <c r="X72" s="11">
        <f t="shared" si="93"/>
        <v>0</v>
      </c>
      <c r="Y72" s="11">
        <f t="shared" si="94"/>
        <v>0</v>
      </c>
      <c r="Z72" s="11">
        <f t="shared" si="107"/>
        <v>0</v>
      </c>
      <c r="AA72" s="11">
        <f t="shared" si="108"/>
        <v>0</v>
      </c>
      <c r="AB72" s="4" t="str">
        <f t="shared" si="60"/>
        <v/>
      </c>
      <c r="AC72" s="4" t="str">
        <f t="shared" si="61"/>
        <v/>
      </c>
      <c r="AD72" s="6">
        <f t="shared" si="95"/>
        <v>0</v>
      </c>
      <c r="AE72" s="6" t="str">
        <f t="shared" si="96"/>
        <v/>
      </c>
      <c r="AG72" s="4">
        <f t="shared" si="62"/>
        <v>0</v>
      </c>
      <c r="AH72" s="4">
        <f t="shared" si="109"/>
        <v>0</v>
      </c>
      <c r="AI72" s="4" t="str">
        <f t="shared" si="110"/>
        <v/>
      </c>
      <c r="AJ72" s="4" t="str">
        <f t="shared" si="63"/>
        <v/>
      </c>
      <c r="AK72" s="162" t="str">
        <f t="shared" si="64"/>
        <v/>
      </c>
      <c r="AL72" s="11">
        <f t="shared" si="97"/>
        <v>0</v>
      </c>
      <c r="AM72" s="11">
        <f t="shared" si="65"/>
        <v>0</v>
      </c>
      <c r="AN72" s="4" t="str">
        <f t="shared" si="111"/>
        <v/>
      </c>
      <c r="AO72" s="4">
        <v>5</v>
      </c>
      <c r="AP72" s="4" t="str">
        <f t="shared" si="66"/>
        <v xml:space="preserve"> </v>
      </c>
      <c r="AQ72" s="4" t="str">
        <f t="shared" si="67"/>
        <v xml:space="preserve">  </v>
      </c>
      <c r="AR72" s="4" t="str">
        <f t="shared" si="68"/>
        <v/>
      </c>
      <c r="AS72" s="4" t="str">
        <f t="shared" si="69"/>
        <v/>
      </c>
      <c r="AT72" s="4" t="str">
        <f t="shared" si="70"/>
        <v/>
      </c>
      <c r="AU72" s="4" t="str">
        <f t="shared" si="71"/>
        <v/>
      </c>
      <c r="AV72" s="4" t="str">
        <f t="shared" si="112"/>
        <v/>
      </c>
      <c r="AW72" s="4" t="str">
        <f t="shared" si="113"/>
        <v/>
      </c>
      <c r="AX72" s="4" t="str">
        <f t="shared" si="72"/>
        <v/>
      </c>
      <c r="AY72" s="4" t="str">
        <f t="shared" si="73"/>
        <v/>
      </c>
      <c r="AZ72" s="4" t="str">
        <f t="shared" si="74"/>
        <v/>
      </c>
      <c r="BA72" s="4" t="str">
        <f t="shared" si="114"/>
        <v/>
      </c>
      <c r="BB72" s="4" t="str">
        <f t="shared" si="115"/>
        <v/>
      </c>
      <c r="BC72" s="4" t="e">
        <f>IF(#REF!="100歳",1,0)</f>
        <v>#REF!</v>
      </c>
      <c r="BD72" s="4" t="str">
        <f t="shared" si="75"/>
        <v>999:99.99</v>
      </c>
      <c r="BE72" s="4" t="str">
        <f t="shared" si="76"/>
        <v>999:99.99</v>
      </c>
      <c r="BF72" s="4" t="str">
        <f t="shared" si="77"/>
        <v>999:99.99</v>
      </c>
      <c r="BG72" s="4" t="str">
        <f t="shared" si="116"/>
        <v>999:99.99</v>
      </c>
      <c r="BH72" s="4" t="str">
        <f t="shared" si="117"/>
        <v>999:99.99</v>
      </c>
      <c r="BI72" s="4">
        <f t="shared" si="98"/>
        <v>0</v>
      </c>
      <c r="BJ72" s="4">
        <f t="shared" si="99"/>
        <v>0</v>
      </c>
      <c r="BK72" s="4">
        <f t="shared" si="100"/>
        <v>0</v>
      </c>
      <c r="BL72" s="4">
        <f t="shared" si="118"/>
        <v>0</v>
      </c>
      <c r="BM72" s="4">
        <f t="shared" si="119"/>
        <v>0</v>
      </c>
      <c r="BN72" s="4" t="str">
        <f t="shared" si="81"/>
        <v>19000100</v>
      </c>
      <c r="BO72" s="4" t="str">
        <f t="shared" si="120"/>
        <v/>
      </c>
      <c r="BT72" s="4" t="str">
        <f t="shared" si="103"/>
        <v/>
      </c>
      <c r="BU72" s="4">
        <f t="shared" si="82"/>
        <v>0</v>
      </c>
      <c r="BV72" s="4">
        <f t="shared" si="83"/>
        <v>0</v>
      </c>
      <c r="BW72" s="4">
        <f t="shared" si="84"/>
        <v>0</v>
      </c>
      <c r="BX72" s="4">
        <f t="shared" si="121"/>
        <v>0</v>
      </c>
      <c r="BY72" s="4">
        <f t="shared" si="122"/>
        <v>0</v>
      </c>
      <c r="BZ72" s="4">
        <f t="shared" si="87"/>
        <v>0</v>
      </c>
      <c r="CA72" s="4">
        <f t="shared" si="88"/>
        <v>0</v>
      </c>
      <c r="CC72" s="4">
        <v>67</v>
      </c>
      <c r="CD72" s="4" t="s">
        <v>355</v>
      </c>
      <c r="CE72" s="4">
        <v>11</v>
      </c>
      <c r="CG72" s="4" t="str">
        <f t="shared" si="101"/>
        <v/>
      </c>
      <c r="CH72" s="4" t="str">
        <f t="shared" si="102"/>
        <v/>
      </c>
    </row>
    <row r="73" spans="1:86" ht="16.5" customHeight="1" x14ac:dyDescent="0.2">
      <c r="A73" s="7" t="str">
        <f t="shared" si="91"/>
        <v/>
      </c>
      <c r="B73" s="79"/>
      <c r="C73" s="80"/>
      <c r="D73" s="80"/>
      <c r="E73" s="80"/>
      <c r="F73" s="80"/>
      <c r="G73" s="7" t="str">
        <f t="shared" si="104"/>
        <v/>
      </c>
      <c r="H73" s="160" t="str">
        <f t="shared" si="105"/>
        <v/>
      </c>
      <c r="I73" s="160" t="str">
        <f>IF(BO73&gt;17,"",IF(ISERROR(VLOOKUP(BO73,BP$6:$BQ$23,2,0)),"",VLOOKUP(BO73,BP$6:$BQ$23,2,0)))</f>
        <v/>
      </c>
      <c r="J73" s="123"/>
      <c r="K73" s="110"/>
      <c r="L73" s="151"/>
      <c r="M73" s="123"/>
      <c r="N73" s="137"/>
      <c r="O73" s="153"/>
      <c r="P73" s="123"/>
      <c r="Q73" s="110"/>
      <c r="R73" s="139"/>
      <c r="S73" s="110"/>
      <c r="T73" s="139"/>
      <c r="U73" s="110"/>
      <c r="V73" s="167">
        <f t="shared" si="106"/>
        <v>0</v>
      </c>
      <c r="W73" s="11">
        <f t="shared" si="92"/>
        <v>0</v>
      </c>
      <c r="X73" s="11">
        <f t="shared" si="93"/>
        <v>0</v>
      </c>
      <c r="Y73" s="11">
        <f t="shared" si="94"/>
        <v>0</v>
      </c>
      <c r="Z73" s="11">
        <f t="shared" si="107"/>
        <v>0</v>
      </c>
      <c r="AA73" s="11">
        <f t="shared" si="108"/>
        <v>0</v>
      </c>
      <c r="AB73" s="4" t="str">
        <f t="shared" si="60"/>
        <v/>
      </c>
      <c r="AC73" s="4" t="str">
        <f t="shared" si="61"/>
        <v/>
      </c>
      <c r="AD73" s="6">
        <f t="shared" si="95"/>
        <v>0</v>
      </c>
      <c r="AE73" s="6" t="str">
        <f t="shared" si="96"/>
        <v/>
      </c>
      <c r="AG73" s="4">
        <f t="shared" si="62"/>
        <v>0</v>
      </c>
      <c r="AH73" s="4">
        <f t="shared" si="109"/>
        <v>0</v>
      </c>
      <c r="AI73" s="4" t="str">
        <f t="shared" si="110"/>
        <v/>
      </c>
      <c r="AJ73" s="4" t="str">
        <f t="shared" si="63"/>
        <v/>
      </c>
      <c r="AK73" s="162" t="str">
        <f t="shared" si="64"/>
        <v/>
      </c>
      <c r="AL73" s="11">
        <f t="shared" si="97"/>
        <v>0</v>
      </c>
      <c r="AM73" s="11">
        <f t="shared" si="65"/>
        <v>0</v>
      </c>
      <c r="AN73" s="4" t="str">
        <f t="shared" si="111"/>
        <v/>
      </c>
      <c r="AO73" s="4">
        <v>5</v>
      </c>
      <c r="AP73" s="4" t="str">
        <f t="shared" si="66"/>
        <v xml:space="preserve"> </v>
      </c>
      <c r="AQ73" s="4" t="str">
        <f t="shared" si="67"/>
        <v xml:space="preserve">  </v>
      </c>
      <c r="AR73" s="4" t="str">
        <f t="shared" si="68"/>
        <v/>
      </c>
      <c r="AS73" s="4" t="str">
        <f t="shared" si="69"/>
        <v/>
      </c>
      <c r="AT73" s="4" t="str">
        <f t="shared" si="70"/>
        <v/>
      </c>
      <c r="AU73" s="4" t="str">
        <f t="shared" si="71"/>
        <v/>
      </c>
      <c r="AV73" s="4" t="str">
        <f t="shared" si="112"/>
        <v/>
      </c>
      <c r="AW73" s="4" t="str">
        <f t="shared" si="113"/>
        <v/>
      </c>
      <c r="AX73" s="4" t="str">
        <f t="shared" si="72"/>
        <v/>
      </c>
      <c r="AY73" s="4" t="str">
        <f t="shared" si="73"/>
        <v/>
      </c>
      <c r="AZ73" s="4" t="str">
        <f t="shared" si="74"/>
        <v/>
      </c>
      <c r="BA73" s="4" t="str">
        <f t="shared" si="114"/>
        <v/>
      </c>
      <c r="BB73" s="4" t="str">
        <f t="shared" si="115"/>
        <v/>
      </c>
      <c r="BC73" s="4" t="e">
        <f>IF(#REF!="100歳",1,0)</f>
        <v>#REF!</v>
      </c>
      <c r="BD73" s="4" t="str">
        <f t="shared" si="75"/>
        <v>999:99.99</v>
      </c>
      <c r="BE73" s="4" t="str">
        <f t="shared" si="76"/>
        <v>999:99.99</v>
      </c>
      <c r="BF73" s="4" t="str">
        <f t="shared" si="77"/>
        <v>999:99.99</v>
      </c>
      <c r="BG73" s="4" t="str">
        <f t="shared" si="116"/>
        <v>999:99.99</v>
      </c>
      <c r="BH73" s="4" t="str">
        <f t="shared" si="117"/>
        <v>999:99.99</v>
      </c>
      <c r="BI73" s="4">
        <f t="shared" si="98"/>
        <v>0</v>
      </c>
      <c r="BJ73" s="4">
        <f t="shared" si="99"/>
        <v>0</v>
      </c>
      <c r="BK73" s="4">
        <f t="shared" si="100"/>
        <v>0</v>
      </c>
      <c r="BL73" s="4">
        <f t="shared" si="118"/>
        <v>0</v>
      </c>
      <c r="BM73" s="4">
        <f t="shared" si="119"/>
        <v>0</v>
      </c>
      <c r="BN73" s="4" t="str">
        <f t="shared" si="81"/>
        <v>19000100</v>
      </c>
      <c r="BO73" s="4" t="str">
        <f t="shared" si="120"/>
        <v/>
      </c>
      <c r="BT73" s="4" t="str">
        <f t="shared" si="103"/>
        <v/>
      </c>
      <c r="BU73" s="4">
        <f t="shared" si="82"/>
        <v>0</v>
      </c>
      <c r="BV73" s="4">
        <f t="shared" si="83"/>
        <v>0</v>
      </c>
      <c r="BW73" s="4">
        <f t="shared" si="84"/>
        <v>0</v>
      </c>
      <c r="BX73" s="4">
        <f t="shared" si="121"/>
        <v>0</v>
      </c>
      <c r="BY73" s="4">
        <f t="shared" si="122"/>
        <v>0</v>
      </c>
      <c r="BZ73" s="4">
        <f t="shared" si="87"/>
        <v>0</v>
      </c>
      <c r="CA73" s="4">
        <f t="shared" si="88"/>
        <v>0</v>
      </c>
      <c r="CC73" s="4">
        <v>68</v>
      </c>
      <c r="CD73" s="4" t="s">
        <v>355</v>
      </c>
      <c r="CE73" s="4">
        <v>11</v>
      </c>
      <c r="CG73" s="4" t="str">
        <f t="shared" si="101"/>
        <v/>
      </c>
      <c r="CH73" s="4" t="str">
        <f t="shared" si="102"/>
        <v/>
      </c>
    </row>
    <row r="74" spans="1:86" ht="16.5" customHeight="1" x14ac:dyDescent="0.2">
      <c r="A74" s="7" t="str">
        <f t="shared" si="91"/>
        <v/>
      </c>
      <c r="B74" s="79"/>
      <c r="C74" s="80"/>
      <c r="D74" s="80"/>
      <c r="E74" s="80"/>
      <c r="F74" s="80"/>
      <c r="G74" s="7" t="str">
        <f t="shared" si="104"/>
        <v/>
      </c>
      <c r="H74" s="160" t="str">
        <f t="shared" si="105"/>
        <v/>
      </c>
      <c r="I74" s="160" t="str">
        <f>IF(BO74&gt;17,"",IF(ISERROR(VLOOKUP(BO74,BP$6:$BQ$23,2,0)),"",VLOOKUP(BO74,BP$6:$BQ$23,2,0)))</f>
        <v/>
      </c>
      <c r="J74" s="123"/>
      <c r="K74" s="110"/>
      <c r="L74" s="151"/>
      <c r="M74" s="123"/>
      <c r="N74" s="137"/>
      <c r="O74" s="153"/>
      <c r="P74" s="123"/>
      <c r="Q74" s="110"/>
      <c r="R74" s="139"/>
      <c r="S74" s="110"/>
      <c r="T74" s="139"/>
      <c r="U74" s="110"/>
      <c r="V74" s="167">
        <f t="shared" si="106"/>
        <v>0</v>
      </c>
      <c r="W74" s="11">
        <f t="shared" si="92"/>
        <v>0</v>
      </c>
      <c r="X74" s="11">
        <f t="shared" si="93"/>
        <v>0</v>
      </c>
      <c r="Y74" s="11">
        <f t="shared" si="94"/>
        <v>0</v>
      </c>
      <c r="Z74" s="11">
        <f t="shared" si="107"/>
        <v>0</v>
      </c>
      <c r="AA74" s="11">
        <f t="shared" si="108"/>
        <v>0</v>
      </c>
      <c r="AB74" s="4" t="str">
        <f t="shared" si="60"/>
        <v/>
      </c>
      <c r="AC74" s="4" t="str">
        <f t="shared" si="61"/>
        <v/>
      </c>
      <c r="AD74" s="6">
        <f t="shared" si="95"/>
        <v>0</v>
      </c>
      <c r="AE74" s="6" t="str">
        <f t="shared" si="96"/>
        <v/>
      </c>
      <c r="AG74" s="4">
        <f t="shared" si="62"/>
        <v>0</v>
      </c>
      <c r="AH74" s="4">
        <f t="shared" si="109"/>
        <v>0</v>
      </c>
      <c r="AI74" s="4" t="str">
        <f t="shared" si="110"/>
        <v/>
      </c>
      <c r="AJ74" s="4" t="str">
        <f t="shared" si="63"/>
        <v/>
      </c>
      <c r="AK74" s="162" t="str">
        <f t="shared" si="64"/>
        <v/>
      </c>
      <c r="AL74" s="11">
        <f t="shared" si="97"/>
        <v>0</v>
      </c>
      <c r="AM74" s="11">
        <f t="shared" si="65"/>
        <v>0</v>
      </c>
      <c r="AN74" s="4" t="str">
        <f t="shared" si="111"/>
        <v/>
      </c>
      <c r="AO74" s="4">
        <v>5</v>
      </c>
      <c r="AP74" s="4" t="str">
        <f t="shared" si="66"/>
        <v xml:space="preserve"> </v>
      </c>
      <c r="AQ74" s="4" t="str">
        <f t="shared" si="67"/>
        <v xml:space="preserve">  </v>
      </c>
      <c r="AR74" s="4" t="str">
        <f t="shared" si="68"/>
        <v/>
      </c>
      <c r="AS74" s="4" t="str">
        <f t="shared" si="69"/>
        <v/>
      </c>
      <c r="AT74" s="4" t="str">
        <f t="shared" si="70"/>
        <v/>
      </c>
      <c r="AU74" s="4" t="str">
        <f t="shared" si="71"/>
        <v/>
      </c>
      <c r="AV74" s="4" t="str">
        <f t="shared" si="112"/>
        <v/>
      </c>
      <c r="AW74" s="4" t="str">
        <f t="shared" si="113"/>
        <v/>
      </c>
      <c r="AX74" s="4" t="str">
        <f t="shared" si="72"/>
        <v/>
      </c>
      <c r="AY74" s="4" t="str">
        <f t="shared" si="73"/>
        <v/>
      </c>
      <c r="AZ74" s="4" t="str">
        <f t="shared" si="74"/>
        <v/>
      </c>
      <c r="BA74" s="4" t="str">
        <f t="shared" si="114"/>
        <v/>
      </c>
      <c r="BB74" s="4" t="str">
        <f t="shared" si="115"/>
        <v/>
      </c>
      <c r="BC74" s="4" t="e">
        <f>IF(#REF!="100歳",1,0)</f>
        <v>#REF!</v>
      </c>
      <c r="BD74" s="4" t="str">
        <f t="shared" si="75"/>
        <v>999:99.99</v>
      </c>
      <c r="BE74" s="4" t="str">
        <f t="shared" si="76"/>
        <v>999:99.99</v>
      </c>
      <c r="BF74" s="4" t="str">
        <f t="shared" si="77"/>
        <v>999:99.99</v>
      </c>
      <c r="BG74" s="4" t="str">
        <f t="shared" si="116"/>
        <v>999:99.99</v>
      </c>
      <c r="BH74" s="4" t="str">
        <f t="shared" si="117"/>
        <v>999:99.99</v>
      </c>
      <c r="BI74" s="4">
        <f t="shared" si="98"/>
        <v>0</v>
      </c>
      <c r="BJ74" s="4">
        <f t="shared" si="99"/>
        <v>0</v>
      </c>
      <c r="BK74" s="4">
        <f t="shared" si="100"/>
        <v>0</v>
      </c>
      <c r="BL74" s="4">
        <f t="shared" si="118"/>
        <v>0</v>
      </c>
      <c r="BM74" s="4">
        <f t="shared" si="119"/>
        <v>0</v>
      </c>
      <c r="BN74" s="4" t="str">
        <f t="shared" si="81"/>
        <v>19000100</v>
      </c>
      <c r="BO74" s="4" t="str">
        <f t="shared" si="120"/>
        <v/>
      </c>
      <c r="BT74" s="4" t="str">
        <f t="shared" si="103"/>
        <v/>
      </c>
      <c r="BU74" s="4">
        <f t="shared" si="82"/>
        <v>0</v>
      </c>
      <c r="BV74" s="4">
        <f t="shared" si="83"/>
        <v>0</v>
      </c>
      <c r="BW74" s="4">
        <f t="shared" si="84"/>
        <v>0</v>
      </c>
      <c r="BX74" s="4">
        <f t="shared" si="121"/>
        <v>0</v>
      </c>
      <c r="BY74" s="4">
        <f t="shared" si="122"/>
        <v>0</v>
      </c>
      <c r="BZ74" s="4">
        <f t="shared" si="87"/>
        <v>0</v>
      </c>
      <c r="CA74" s="4">
        <f t="shared" si="88"/>
        <v>0</v>
      </c>
      <c r="CC74" s="4">
        <v>69</v>
      </c>
      <c r="CD74" s="4" t="s">
        <v>355</v>
      </c>
      <c r="CE74" s="4">
        <v>11</v>
      </c>
      <c r="CG74" s="4" t="str">
        <f t="shared" si="101"/>
        <v/>
      </c>
      <c r="CH74" s="4" t="str">
        <f t="shared" si="102"/>
        <v/>
      </c>
    </row>
    <row r="75" spans="1:86" ht="16.5" customHeight="1" x14ac:dyDescent="0.2">
      <c r="A75" s="7" t="str">
        <f t="shared" si="91"/>
        <v/>
      </c>
      <c r="B75" s="79"/>
      <c r="C75" s="80"/>
      <c r="D75" s="80"/>
      <c r="E75" s="80"/>
      <c r="F75" s="80"/>
      <c r="G75" s="7" t="str">
        <f t="shared" si="104"/>
        <v/>
      </c>
      <c r="H75" s="160" t="str">
        <f t="shared" si="105"/>
        <v/>
      </c>
      <c r="I75" s="160" t="str">
        <f>IF(BO75&gt;17,"",IF(ISERROR(VLOOKUP(BO75,BP$6:$BQ$23,2,0)),"",VLOOKUP(BO75,BP$6:$BQ$23,2,0)))</f>
        <v/>
      </c>
      <c r="J75" s="123"/>
      <c r="K75" s="110"/>
      <c r="L75" s="151"/>
      <c r="M75" s="123"/>
      <c r="N75" s="137"/>
      <c r="O75" s="153"/>
      <c r="P75" s="123"/>
      <c r="Q75" s="110"/>
      <c r="R75" s="139"/>
      <c r="S75" s="110"/>
      <c r="T75" s="139"/>
      <c r="U75" s="110"/>
      <c r="V75" s="167">
        <f t="shared" si="106"/>
        <v>0</v>
      </c>
      <c r="W75" s="11">
        <f t="shared" si="92"/>
        <v>0</v>
      </c>
      <c r="X75" s="11">
        <f t="shared" si="93"/>
        <v>0</v>
      </c>
      <c r="Y75" s="11">
        <f t="shared" si="94"/>
        <v>0</v>
      </c>
      <c r="Z75" s="11">
        <f t="shared" si="107"/>
        <v>0</v>
      </c>
      <c r="AA75" s="11">
        <f t="shared" si="108"/>
        <v>0</v>
      </c>
      <c r="AB75" s="4" t="str">
        <f t="shared" si="60"/>
        <v/>
      </c>
      <c r="AC75" s="4" t="str">
        <f t="shared" si="61"/>
        <v/>
      </c>
      <c r="AD75" s="6">
        <f t="shared" si="95"/>
        <v>0</v>
      </c>
      <c r="AE75" s="6" t="str">
        <f t="shared" si="96"/>
        <v/>
      </c>
      <c r="AG75" s="4">
        <f t="shared" si="62"/>
        <v>0</v>
      </c>
      <c r="AH75" s="4">
        <f t="shared" si="109"/>
        <v>0</v>
      </c>
      <c r="AI75" s="4" t="str">
        <f t="shared" si="110"/>
        <v/>
      </c>
      <c r="AJ75" s="4" t="str">
        <f t="shared" si="63"/>
        <v/>
      </c>
      <c r="AK75" s="162" t="str">
        <f t="shared" si="64"/>
        <v/>
      </c>
      <c r="AL75" s="11">
        <f t="shared" si="97"/>
        <v>0</v>
      </c>
      <c r="AM75" s="11">
        <f t="shared" si="65"/>
        <v>0</v>
      </c>
      <c r="AN75" s="4" t="str">
        <f t="shared" si="111"/>
        <v/>
      </c>
      <c r="AO75" s="4">
        <v>5</v>
      </c>
      <c r="AP75" s="4" t="str">
        <f t="shared" si="66"/>
        <v xml:space="preserve"> </v>
      </c>
      <c r="AQ75" s="4" t="str">
        <f t="shared" si="67"/>
        <v xml:space="preserve">  </v>
      </c>
      <c r="AR75" s="4" t="str">
        <f t="shared" si="68"/>
        <v/>
      </c>
      <c r="AS75" s="4" t="str">
        <f t="shared" si="69"/>
        <v/>
      </c>
      <c r="AT75" s="4" t="str">
        <f t="shared" si="70"/>
        <v/>
      </c>
      <c r="AU75" s="4" t="str">
        <f t="shared" si="71"/>
        <v/>
      </c>
      <c r="AV75" s="4" t="str">
        <f t="shared" si="112"/>
        <v/>
      </c>
      <c r="AW75" s="4" t="str">
        <f t="shared" si="113"/>
        <v/>
      </c>
      <c r="AX75" s="4" t="str">
        <f t="shared" si="72"/>
        <v/>
      </c>
      <c r="AY75" s="4" t="str">
        <f t="shared" si="73"/>
        <v/>
      </c>
      <c r="AZ75" s="4" t="str">
        <f t="shared" si="74"/>
        <v/>
      </c>
      <c r="BA75" s="4" t="str">
        <f t="shared" si="114"/>
        <v/>
      </c>
      <c r="BB75" s="4" t="str">
        <f t="shared" si="115"/>
        <v/>
      </c>
      <c r="BC75" s="4" t="e">
        <f>IF(#REF!="100歳",1,0)</f>
        <v>#REF!</v>
      </c>
      <c r="BD75" s="4" t="str">
        <f t="shared" si="75"/>
        <v>999:99.99</v>
      </c>
      <c r="BE75" s="4" t="str">
        <f t="shared" si="76"/>
        <v>999:99.99</v>
      </c>
      <c r="BF75" s="4" t="str">
        <f t="shared" si="77"/>
        <v>999:99.99</v>
      </c>
      <c r="BG75" s="4" t="str">
        <f t="shared" si="116"/>
        <v>999:99.99</v>
      </c>
      <c r="BH75" s="4" t="str">
        <f t="shared" si="117"/>
        <v>999:99.99</v>
      </c>
      <c r="BI75" s="4">
        <f t="shared" si="98"/>
        <v>0</v>
      </c>
      <c r="BJ75" s="4">
        <f t="shared" si="99"/>
        <v>0</v>
      </c>
      <c r="BK75" s="4">
        <f t="shared" si="100"/>
        <v>0</v>
      </c>
      <c r="BL75" s="4">
        <f t="shared" si="118"/>
        <v>0</v>
      </c>
      <c r="BM75" s="4">
        <f t="shared" si="119"/>
        <v>0</v>
      </c>
      <c r="BN75" s="4" t="str">
        <f t="shared" si="81"/>
        <v>19000100</v>
      </c>
      <c r="BO75" s="4" t="str">
        <f t="shared" si="120"/>
        <v/>
      </c>
      <c r="BT75" s="4" t="str">
        <f t="shared" si="103"/>
        <v/>
      </c>
      <c r="BU75" s="4">
        <f t="shared" si="82"/>
        <v>0</v>
      </c>
      <c r="BV75" s="4">
        <f t="shared" si="83"/>
        <v>0</v>
      </c>
      <c r="BW75" s="4">
        <f t="shared" si="84"/>
        <v>0</v>
      </c>
      <c r="BX75" s="4">
        <f t="shared" si="121"/>
        <v>0</v>
      </c>
      <c r="BY75" s="4">
        <f t="shared" si="122"/>
        <v>0</v>
      </c>
      <c r="BZ75" s="4">
        <f t="shared" si="87"/>
        <v>0</v>
      </c>
      <c r="CA75" s="4">
        <f t="shared" si="88"/>
        <v>0</v>
      </c>
      <c r="CC75" s="4">
        <v>70</v>
      </c>
      <c r="CD75" s="4" t="s">
        <v>355</v>
      </c>
      <c r="CE75" s="4">
        <v>11</v>
      </c>
      <c r="CG75" s="4" t="str">
        <f t="shared" si="101"/>
        <v/>
      </c>
      <c r="CH75" s="4" t="str">
        <f t="shared" si="102"/>
        <v/>
      </c>
    </row>
    <row r="76" spans="1:86" ht="16.5" customHeight="1" x14ac:dyDescent="0.2">
      <c r="A76" s="7" t="str">
        <f t="shared" si="91"/>
        <v/>
      </c>
      <c r="B76" s="79"/>
      <c r="C76" s="80"/>
      <c r="D76" s="80"/>
      <c r="E76" s="80"/>
      <c r="F76" s="80"/>
      <c r="G76" s="7" t="str">
        <f t="shared" si="104"/>
        <v/>
      </c>
      <c r="H76" s="160" t="str">
        <f t="shared" si="105"/>
        <v/>
      </c>
      <c r="I76" s="160" t="str">
        <f>IF(BO76&gt;17,"",IF(ISERROR(VLOOKUP(BO76,BP$6:$BQ$23,2,0)),"",VLOOKUP(BO76,BP$6:$BQ$23,2,0)))</f>
        <v/>
      </c>
      <c r="J76" s="123"/>
      <c r="K76" s="110"/>
      <c r="L76" s="151"/>
      <c r="M76" s="123"/>
      <c r="N76" s="137"/>
      <c r="O76" s="153"/>
      <c r="P76" s="123"/>
      <c r="Q76" s="110"/>
      <c r="R76" s="139"/>
      <c r="S76" s="110"/>
      <c r="T76" s="139"/>
      <c r="U76" s="110"/>
      <c r="V76" s="167">
        <f t="shared" si="106"/>
        <v>0</v>
      </c>
      <c r="W76" s="11">
        <f t="shared" si="92"/>
        <v>0</v>
      </c>
      <c r="X76" s="11">
        <f t="shared" si="93"/>
        <v>0</v>
      </c>
      <c r="Y76" s="11">
        <f t="shared" si="94"/>
        <v>0</v>
      </c>
      <c r="Z76" s="11">
        <f t="shared" si="107"/>
        <v>0</v>
      </c>
      <c r="AA76" s="11">
        <f t="shared" si="108"/>
        <v>0</v>
      </c>
      <c r="AB76" s="4" t="str">
        <f t="shared" si="60"/>
        <v/>
      </c>
      <c r="AC76" s="4" t="str">
        <f t="shared" si="61"/>
        <v/>
      </c>
      <c r="AD76" s="6">
        <f t="shared" si="95"/>
        <v>0</v>
      </c>
      <c r="AE76" s="6" t="str">
        <f t="shared" si="96"/>
        <v/>
      </c>
      <c r="AG76" s="4">
        <f t="shared" si="62"/>
        <v>0</v>
      </c>
      <c r="AH76" s="4">
        <f t="shared" si="109"/>
        <v>0</v>
      </c>
      <c r="AI76" s="4" t="str">
        <f t="shared" si="110"/>
        <v/>
      </c>
      <c r="AJ76" s="4" t="str">
        <f t="shared" si="63"/>
        <v/>
      </c>
      <c r="AK76" s="162" t="str">
        <f t="shared" si="64"/>
        <v/>
      </c>
      <c r="AL76" s="11">
        <f t="shared" si="97"/>
        <v>0</v>
      </c>
      <c r="AM76" s="11">
        <f t="shared" si="65"/>
        <v>0</v>
      </c>
      <c r="AN76" s="4" t="str">
        <f t="shared" si="111"/>
        <v/>
      </c>
      <c r="AO76" s="4">
        <v>5</v>
      </c>
      <c r="AP76" s="4" t="str">
        <f t="shared" si="66"/>
        <v xml:space="preserve"> </v>
      </c>
      <c r="AQ76" s="4" t="str">
        <f t="shared" si="67"/>
        <v xml:space="preserve">  </v>
      </c>
      <c r="AR76" s="4" t="str">
        <f t="shared" si="68"/>
        <v/>
      </c>
      <c r="AS76" s="4" t="str">
        <f t="shared" si="69"/>
        <v/>
      </c>
      <c r="AT76" s="4" t="str">
        <f t="shared" si="70"/>
        <v/>
      </c>
      <c r="AU76" s="4" t="str">
        <f t="shared" si="71"/>
        <v/>
      </c>
      <c r="AV76" s="4" t="str">
        <f t="shared" si="112"/>
        <v/>
      </c>
      <c r="AW76" s="4" t="str">
        <f t="shared" si="113"/>
        <v/>
      </c>
      <c r="AX76" s="4" t="str">
        <f t="shared" si="72"/>
        <v/>
      </c>
      <c r="AY76" s="4" t="str">
        <f t="shared" si="73"/>
        <v/>
      </c>
      <c r="AZ76" s="4" t="str">
        <f t="shared" si="74"/>
        <v/>
      </c>
      <c r="BA76" s="4" t="str">
        <f t="shared" si="114"/>
        <v/>
      </c>
      <c r="BB76" s="4" t="str">
        <f t="shared" si="115"/>
        <v/>
      </c>
      <c r="BC76" s="4" t="e">
        <f>IF(#REF!="100歳",1,0)</f>
        <v>#REF!</v>
      </c>
      <c r="BD76" s="4" t="str">
        <f t="shared" si="75"/>
        <v>999:99.99</v>
      </c>
      <c r="BE76" s="4" t="str">
        <f t="shared" si="76"/>
        <v>999:99.99</v>
      </c>
      <c r="BF76" s="4" t="str">
        <f t="shared" si="77"/>
        <v>999:99.99</v>
      </c>
      <c r="BG76" s="4" t="str">
        <f t="shared" si="116"/>
        <v>999:99.99</v>
      </c>
      <c r="BH76" s="4" t="str">
        <f t="shared" si="117"/>
        <v>999:99.99</v>
      </c>
      <c r="BI76" s="4">
        <f t="shared" si="98"/>
        <v>0</v>
      </c>
      <c r="BJ76" s="4">
        <f t="shared" si="99"/>
        <v>0</v>
      </c>
      <c r="BK76" s="4">
        <f t="shared" si="100"/>
        <v>0</v>
      </c>
      <c r="BL76" s="4">
        <f t="shared" si="118"/>
        <v>0</v>
      </c>
      <c r="BM76" s="4">
        <f t="shared" si="119"/>
        <v>0</v>
      </c>
      <c r="BN76" s="4" t="str">
        <f t="shared" si="81"/>
        <v>19000100</v>
      </c>
      <c r="BO76" s="4" t="str">
        <f t="shared" si="120"/>
        <v/>
      </c>
      <c r="BT76" s="4" t="str">
        <f t="shared" si="103"/>
        <v/>
      </c>
      <c r="BU76" s="4">
        <f t="shared" si="82"/>
        <v>0</v>
      </c>
      <c r="BV76" s="4">
        <f t="shared" si="83"/>
        <v>0</v>
      </c>
      <c r="BW76" s="4">
        <f t="shared" si="84"/>
        <v>0</v>
      </c>
      <c r="BX76" s="4">
        <f t="shared" si="121"/>
        <v>0</v>
      </c>
      <c r="BY76" s="4">
        <f t="shared" si="122"/>
        <v>0</v>
      </c>
      <c r="BZ76" s="4">
        <f t="shared" si="87"/>
        <v>0</v>
      </c>
      <c r="CA76" s="4">
        <f t="shared" si="88"/>
        <v>0</v>
      </c>
      <c r="CG76" s="4" t="str">
        <f t="shared" si="101"/>
        <v/>
      </c>
      <c r="CH76" s="4" t="str">
        <f t="shared" si="102"/>
        <v/>
      </c>
    </row>
    <row r="77" spans="1:86" ht="16.5" customHeight="1" x14ac:dyDescent="0.2">
      <c r="A77" s="7" t="str">
        <f t="shared" si="91"/>
        <v/>
      </c>
      <c r="B77" s="79"/>
      <c r="C77" s="80"/>
      <c r="D77" s="80"/>
      <c r="E77" s="80"/>
      <c r="F77" s="80"/>
      <c r="G77" s="7" t="str">
        <f t="shared" si="104"/>
        <v/>
      </c>
      <c r="H77" s="160" t="str">
        <f t="shared" si="105"/>
        <v/>
      </c>
      <c r="I77" s="160" t="str">
        <f>IF(BO77&gt;17,"",IF(ISERROR(VLOOKUP(BO77,BP$6:$BQ$23,2,0)),"",VLOOKUP(BO77,BP$6:$BQ$23,2,0)))</f>
        <v/>
      </c>
      <c r="J77" s="123"/>
      <c r="K77" s="110"/>
      <c r="L77" s="151"/>
      <c r="M77" s="123"/>
      <c r="N77" s="137"/>
      <c r="O77" s="153"/>
      <c r="P77" s="123"/>
      <c r="Q77" s="110"/>
      <c r="R77" s="139"/>
      <c r="S77" s="110"/>
      <c r="T77" s="139"/>
      <c r="U77" s="110"/>
      <c r="V77" s="167">
        <f t="shared" si="106"/>
        <v>0</v>
      </c>
      <c r="W77" s="11">
        <f t="shared" si="92"/>
        <v>0</v>
      </c>
      <c r="X77" s="11">
        <f t="shared" si="93"/>
        <v>0</v>
      </c>
      <c r="Y77" s="11">
        <f t="shared" si="94"/>
        <v>0</v>
      </c>
      <c r="Z77" s="11">
        <f t="shared" si="107"/>
        <v>0</v>
      </c>
      <c r="AA77" s="11">
        <f t="shared" si="108"/>
        <v>0</v>
      </c>
      <c r="AB77" s="4" t="str">
        <f t="shared" si="60"/>
        <v/>
      </c>
      <c r="AC77" s="4" t="str">
        <f t="shared" si="61"/>
        <v/>
      </c>
      <c r="AD77" s="6">
        <f t="shared" si="95"/>
        <v>0</v>
      </c>
      <c r="AE77" s="6" t="str">
        <f t="shared" si="96"/>
        <v/>
      </c>
      <c r="AG77" s="4">
        <f t="shared" si="62"/>
        <v>0</v>
      </c>
      <c r="AH77" s="4">
        <f t="shared" si="109"/>
        <v>0</v>
      </c>
      <c r="AI77" s="4" t="str">
        <f t="shared" si="110"/>
        <v/>
      </c>
      <c r="AJ77" s="4" t="str">
        <f t="shared" si="63"/>
        <v/>
      </c>
      <c r="AK77" s="162" t="str">
        <f t="shared" si="64"/>
        <v/>
      </c>
      <c r="AL77" s="11">
        <f t="shared" si="97"/>
        <v>0</v>
      </c>
      <c r="AM77" s="11">
        <f t="shared" si="65"/>
        <v>0</v>
      </c>
      <c r="AN77" s="4" t="str">
        <f t="shared" si="111"/>
        <v/>
      </c>
      <c r="AO77" s="4">
        <v>5</v>
      </c>
      <c r="AP77" s="4" t="str">
        <f t="shared" si="66"/>
        <v xml:space="preserve"> </v>
      </c>
      <c r="AQ77" s="4" t="str">
        <f t="shared" si="67"/>
        <v xml:space="preserve">  </v>
      </c>
      <c r="AR77" s="4" t="str">
        <f t="shared" si="68"/>
        <v/>
      </c>
      <c r="AS77" s="4" t="str">
        <f t="shared" si="69"/>
        <v/>
      </c>
      <c r="AT77" s="4" t="str">
        <f t="shared" si="70"/>
        <v/>
      </c>
      <c r="AU77" s="4" t="str">
        <f t="shared" si="71"/>
        <v/>
      </c>
      <c r="AV77" s="4" t="str">
        <f t="shared" si="112"/>
        <v/>
      </c>
      <c r="AW77" s="4" t="str">
        <f t="shared" si="113"/>
        <v/>
      </c>
      <c r="AX77" s="4" t="str">
        <f t="shared" si="72"/>
        <v/>
      </c>
      <c r="AY77" s="4" t="str">
        <f t="shared" si="73"/>
        <v/>
      </c>
      <c r="AZ77" s="4" t="str">
        <f t="shared" si="74"/>
        <v/>
      </c>
      <c r="BA77" s="4" t="str">
        <f t="shared" si="114"/>
        <v/>
      </c>
      <c r="BB77" s="4" t="str">
        <f t="shared" si="115"/>
        <v/>
      </c>
      <c r="BC77" s="4" t="e">
        <f>IF(#REF!="100歳",1,0)</f>
        <v>#REF!</v>
      </c>
      <c r="BD77" s="4" t="str">
        <f t="shared" si="75"/>
        <v>999:99.99</v>
      </c>
      <c r="BE77" s="4" t="str">
        <f t="shared" si="76"/>
        <v>999:99.99</v>
      </c>
      <c r="BF77" s="4" t="str">
        <f t="shared" si="77"/>
        <v>999:99.99</v>
      </c>
      <c r="BG77" s="4" t="str">
        <f t="shared" si="116"/>
        <v>999:99.99</v>
      </c>
      <c r="BH77" s="4" t="str">
        <f t="shared" si="117"/>
        <v>999:99.99</v>
      </c>
      <c r="BI77" s="4">
        <f t="shared" si="98"/>
        <v>0</v>
      </c>
      <c r="BJ77" s="4">
        <f t="shared" si="99"/>
        <v>0</v>
      </c>
      <c r="BK77" s="4">
        <f t="shared" si="100"/>
        <v>0</v>
      </c>
      <c r="BL77" s="4">
        <f t="shared" si="118"/>
        <v>0</v>
      </c>
      <c r="BM77" s="4">
        <f t="shared" si="119"/>
        <v>0</v>
      </c>
      <c r="BN77" s="4" t="str">
        <f t="shared" si="81"/>
        <v>19000100</v>
      </c>
      <c r="BO77" s="4" t="str">
        <f t="shared" si="120"/>
        <v/>
      </c>
      <c r="BT77" s="4" t="str">
        <f t="shared" si="103"/>
        <v/>
      </c>
      <c r="BU77" s="4">
        <f t="shared" si="82"/>
        <v>0</v>
      </c>
      <c r="BV77" s="4">
        <f t="shared" si="83"/>
        <v>0</v>
      </c>
      <c r="BW77" s="4">
        <f t="shared" si="84"/>
        <v>0</v>
      </c>
      <c r="BX77" s="4">
        <f t="shared" si="121"/>
        <v>0</v>
      </c>
      <c r="BY77" s="4">
        <f t="shared" si="122"/>
        <v>0</v>
      </c>
      <c r="BZ77" s="4">
        <f t="shared" si="87"/>
        <v>0</v>
      </c>
      <c r="CA77" s="4">
        <f t="shared" si="88"/>
        <v>0</v>
      </c>
      <c r="CG77" s="4" t="str">
        <f t="shared" si="101"/>
        <v/>
      </c>
      <c r="CH77" s="4" t="str">
        <f t="shared" si="102"/>
        <v/>
      </c>
    </row>
    <row r="78" spans="1:86" ht="16.5" customHeight="1" x14ac:dyDescent="0.2">
      <c r="A78" s="7" t="str">
        <f t="shared" si="91"/>
        <v/>
      </c>
      <c r="B78" s="79"/>
      <c r="C78" s="80"/>
      <c r="D78" s="80"/>
      <c r="E78" s="80"/>
      <c r="F78" s="80"/>
      <c r="G78" s="7" t="str">
        <f t="shared" si="104"/>
        <v/>
      </c>
      <c r="H78" s="160" t="str">
        <f t="shared" si="105"/>
        <v/>
      </c>
      <c r="I78" s="160" t="str">
        <f>IF(BO78&gt;17,"",IF(ISERROR(VLOOKUP(BO78,BP$6:$BQ$23,2,0)),"",VLOOKUP(BO78,BP$6:$BQ$23,2,0)))</f>
        <v/>
      </c>
      <c r="J78" s="123"/>
      <c r="K78" s="110"/>
      <c r="L78" s="151"/>
      <c r="M78" s="123"/>
      <c r="N78" s="137"/>
      <c r="O78" s="153"/>
      <c r="P78" s="123"/>
      <c r="Q78" s="110"/>
      <c r="R78" s="139"/>
      <c r="S78" s="110"/>
      <c r="T78" s="139"/>
      <c r="U78" s="110"/>
      <c r="V78" s="167">
        <f t="shared" si="106"/>
        <v>0</v>
      </c>
      <c r="W78" s="11">
        <f t="shared" si="92"/>
        <v>0</v>
      </c>
      <c r="X78" s="11">
        <f t="shared" si="93"/>
        <v>0</v>
      </c>
      <c r="Y78" s="11">
        <f t="shared" si="94"/>
        <v>0</v>
      </c>
      <c r="Z78" s="11">
        <f t="shared" si="107"/>
        <v>0</v>
      </c>
      <c r="AA78" s="11">
        <f t="shared" si="108"/>
        <v>0</v>
      </c>
      <c r="AB78" s="4" t="str">
        <f t="shared" si="60"/>
        <v/>
      </c>
      <c r="AC78" s="4" t="str">
        <f t="shared" si="61"/>
        <v/>
      </c>
      <c r="AD78" s="6">
        <f t="shared" si="95"/>
        <v>0</v>
      </c>
      <c r="AE78" s="6" t="str">
        <f t="shared" si="96"/>
        <v/>
      </c>
      <c r="AG78" s="4">
        <f t="shared" si="62"/>
        <v>0</v>
      </c>
      <c r="AH78" s="4">
        <f t="shared" si="109"/>
        <v>0</v>
      </c>
      <c r="AI78" s="4" t="str">
        <f t="shared" si="110"/>
        <v/>
      </c>
      <c r="AJ78" s="4" t="str">
        <f t="shared" si="63"/>
        <v/>
      </c>
      <c r="AK78" s="162" t="str">
        <f t="shared" si="64"/>
        <v/>
      </c>
      <c r="AL78" s="11">
        <f t="shared" si="97"/>
        <v>0</v>
      </c>
      <c r="AM78" s="11">
        <f t="shared" si="65"/>
        <v>0</v>
      </c>
      <c r="AN78" s="4" t="str">
        <f t="shared" si="111"/>
        <v/>
      </c>
      <c r="AO78" s="4">
        <v>5</v>
      </c>
      <c r="AP78" s="4" t="str">
        <f t="shared" si="66"/>
        <v xml:space="preserve"> </v>
      </c>
      <c r="AQ78" s="4" t="str">
        <f t="shared" si="67"/>
        <v xml:space="preserve">  </v>
      </c>
      <c r="AR78" s="4" t="str">
        <f t="shared" si="68"/>
        <v/>
      </c>
      <c r="AS78" s="4" t="str">
        <f t="shared" si="69"/>
        <v/>
      </c>
      <c r="AT78" s="4" t="str">
        <f t="shared" si="70"/>
        <v/>
      </c>
      <c r="AU78" s="4" t="str">
        <f t="shared" si="71"/>
        <v/>
      </c>
      <c r="AV78" s="4" t="str">
        <f t="shared" si="112"/>
        <v/>
      </c>
      <c r="AW78" s="4" t="str">
        <f t="shared" si="113"/>
        <v/>
      </c>
      <c r="AX78" s="4" t="str">
        <f t="shared" si="72"/>
        <v/>
      </c>
      <c r="AY78" s="4" t="str">
        <f t="shared" si="73"/>
        <v/>
      </c>
      <c r="AZ78" s="4" t="str">
        <f t="shared" si="74"/>
        <v/>
      </c>
      <c r="BA78" s="4" t="str">
        <f t="shared" si="114"/>
        <v/>
      </c>
      <c r="BB78" s="4" t="str">
        <f t="shared" si="115"/>
        <v/>
      </c>
      <c r="BC78" s="4" t="e">
        <f>IF(#REF!="100歳",1,0)</f>
        <v>#REF!</v>
      </c>
      <c r="BD78" s="4" t="str">
        <f t="shared" si="75"/>
        <v>999:99.99</v>
      </c>
      <c r="BE78" s="4" t="str">
        <f t="shared" si="76"/>
        <v>999:99.99</v>
      </c>
      <c r="BF78" s="4" t="str">
        <f t="shared" si="77"/>
        <v>999:99.99</v>
      </c>
      <c r="BG78" s="4" t="str">
        <f t="shared" si="116"/>
        <v>999:99.99</v>
      </c>
      <c r="BH78" s="4" t="str">
        <f t="shared" si="117"/>
        <v>999:99.99</v>
      </c>
      <c r="BI78" s="4">
        <f t="shared" si="98"/>
        <v>0</v>
      </c>
      <c r="BJ78" s="4">
        <f t="shared" si="99"/>
        <v>0</v>
      </c>
      <c r="BK78" s="4">
        <f t="shared" si="100"/>
        <v>0</v>
      </c>
      <c r="BL78" s="4">
        <f t="shared" si="118"/>
        <v>0</v>
      </c>
      <c r="BM78" s="4">
        <f t="shared" si="119"/>
        <v>0</v>
      </c>
      <c r="BN78" s="4" t="str">
        <f t="shared" si="81"/>
        <v>19000100</v>
      </c>
      <c r="BO78" s="4" t="str">
        <f t="shared" si="120"/>
        <v/>
      </c>
      <c r="BT78" s="4" t="str">
        <f t="shared" si="103"/>
        <v/>
      </c>
      <c r="BU78" s="4">
        <f t="shared" si="82"/>
        <v>0</v>
      </c>
      <c r="BV78" s="4">
        <f t="shared" si="83"/>
        <v>0</v>
      </c>
      <c r="BW78" s="4">
        <f t="shared" si="84"/>
        <v>0</v>
      </c>
      <c r="BX78" s="4">
        <f t="shared" si="121"/>
        <v>0</v>
      </c>
      <c r="BY78" s="4">
        <f t="shared" si="122"/>
        <v>0</v>
      </c>
      <c r="BZ78" s="4">
        <f t="shared" si="87"/>
        <v>0</v>
      </c>
      <c r="CA78" s="4">
        <f t="shared" si="88"/>
        <v>0</v>
      </c>
      <c r="CG78" s="4" t="str">
        <f t="shared" si="101"/>
        <v/>
      </c>
      <c r="CH78" s="4" t="str">
        <f t="shared" si="102"/>
        <v/>
      </c>
    </row>
    <row r="79" spans="1:86" ht="16.5" customHeight="1" x14ac:dyDescent="0.2">
      <c r="A79" s="7" t="str">
        <f t="shared" si="91"/>
        <v/>
      </c>
      <c r="B79" s="79"/>
      <c r="C79" s="80"/>
      <c r="D79" s="80"/>
      <c r="E79" s="80"/>
      <c r="F79" s="80"/>
      <c r="G79" s="7" t="str">
        <f t="shared" si="104"/>
        <v/>
      </c>
      <c r="H79" s="160" t="str">
        <f t="shared" si="105"/>
        <v/>
      </c>
      <c r="I79" s="160" t="str">
        <f>IF(BO79&gt;17,"",IF(ISERROR(VLOOKUP(BO79,BP$6:$BQ$23,2,0)),"",VLOOKUP(BO79,BP$6:$BQ$23,2,0)))</f>
        <v/>
      </c>
      <c r="J79" s="123"/>
      <c r="K79" s="110"/>
      <c r="L79" s="151"/>
      <c r="M79" s="123"/>
      <c r="N79" s="137"/>
      <c r="O79" s="153"/>
      <c r="P79" s="123"/>
      <c r="Q79" s="110"/>
      <c r="R79" s="139"/>
      <c r="S79" s="110"/>
      <c r="T79" s="139"/>
      <c r="U79" s="110"/>
      <c r="V79" s="167">
        <f t="shared" si="106"/>
        <v>0</v>
      </c>
      <c r="W79" s="11">
        <f t="shared" si="92"/>
        <v>0</v>
      </c>
      <c r="X79" s="11">
        <f t="shared" si="93"/>
        <v>0</v>
      </c>
      <c r="Y79" s="11">
        <f t="shared" si="94"/>
        <v>0</v>
      </c>
      <c r="Z79" s="11">
        <f t="shared" si="107"/>
        <v>0</v>
      </c>
      <c r="AA79" s="11">
        <f t="shared" si="108"/>
        <v>0</v>
      </c>
      <c r="AB79" s="4" t="str">
        <f t="shared" si="60"/>
        <v/>
      </c>
      <c r="AC79" s="4" t="str">
        <f t="shared" si="61"/>
        <v/>
      </c>
      <c r="AD79" s="6">
        <f t="shared" si="95"/>
        <v>0</v>
      </c>
      <c r="AE79" s="6" t="str">
        <f t="shared" si="96"/>
        <v/>
      </c>
      <c r="AG79" s="4">
        <f t="shared" si="62"/>
        <v>0</v>
      </c>
      <c r="AH79" s="4">
        <f t="shared" si="109"/>
        <v>0</v>
      </c>
      <c r="AI79" s="4" t="str">
        <f t="shared" si="110"/>
        <v/>
      </c>
      <c r="AJ79" s="4" t="str">
        <f t="shared" si="63"/>
        <v/>
      </c>
      <c r="AK79" s="162" t="str">
        <f t="shared" si="64"/>
        <v/>
      </c>
      <c r="AL79" s="11">
        <f t="shared" si="97"/>
        <v>0</v>
      </c>
      <c r="AM79" s="11">
        <f t="shared" si="65"/>
        <v>0</v>
      </c>
      <c r="AN79" s="4" t="str">
        <f t="shared" si="111"/>
        <v/>
      </c>
      <c r="AO79" s="4">
        <v>5</v>
      </c>
      <c r="AP79" s="4" t="str">
        <f t="shared" si="66"/>
        <v xml:space="preserve"> </v>
      </c>
      <c r="AQ79" s="4" t="str">
        <f t="shared" si="67"/>
        <v xml:space="preserve">  </v>
      </c>
      <c r="AR79" s="4" t="str">
        <f t="shared" si="68"/>
        <v/>
      </c>
      <c r="AS79" s="4" t="str">
        <f t="shared" si="69"/>
        <v/>
      </c>
      <c r="AT79" s="4" t="str">
        <f t="shared" si="70"/>
        <v/>
      </c>
      <c r="AU79" s="4" t="str">
        <f t="shared" si="71"/>
        <v/>
      </c>
      <c r="AV79" s="4" t="str">
        <f t="shared" si="112"/>
        <v/>
      </c>
      <c r="AW79" s="4" t="str">
        <f t="shared" si="113"/>
        <v/>
      </c>
      <c r="AX79" s="4" t="str">
        <f t="shared" si="72"/>
        <v/>
      </c>
      <c r="AY79" s="4" t="str">
        <f t="shared" si="73"/>
        <v/>
      </c>
      <c r="AZ79" s="4" t="str">
        <f t="shared" si="74"/>
        <v/>
      </c>
      <c r="BA79" s="4" t="str">
        <f t="shared" si="114"/>
        <v/>
      </c>
      <c r="BB79" s="4" t="str">
        <f t="shared" si="115"/>
        <v/>
      </c>
      <c r="BC79" s="4" t="e">
        <f>IF(#REF!="100歳",1,0)</f>
        <v>#REF!</v>
      </c>
      <c r="BD79" s="4" t="str">
        <f t="shared" si="75"/>
        <v>999:99.99</v>
      </c>
      <c r="BE79" s="4" t="str">
        <f t="shared" si="76"/>
        <v>999:99.99</v>
      </c>
      <c r="BF79" s="4" t="str">
        <f t="shared" si="77"/>
        <v>999:99.99</v>
      </c>
      <c r="BG79" s="4" t="str">
        <f t="shared" si="116"/>
        <v>999:99.99</v>
      </c>
      <c r="BH79" s="4" t="str">
        <f t="shared" si="117"/>
        <v>999:99.99</v>
      </c>
      <c r="BI79" s="4">
        <f t="shared" si="98"/>
        <v>0</v>
      </c>
      <c r="BJ79" s="4">
        <f t="shared" si="99"/>
        <v>0</v>
      </c>
      <c r="BK79" s="4">
        <f t="shared" si="100"/>
        <v>0</v>
      </c>
      <c r="BL79" s="4">
        <f t="shared" si="118"/>
        <v>0</v>
      </c>
      <c r="BM79" s="4">
        <f t="shared" si="119"/>
        <v>0</v>
      </c>
      <c r="BN79" s="4" t="str">
        <f t="shared" si="81"/>
        <v>19000100</v>
      </c>
      <c r="BO79" s="4" t="str">
        <f t="shared" si="120"/>
        <v/>
      </c>
      <c r="BT79" s="4" t="str">
        <f t="shared" si="103"/>
        <v/>
      </c>
      <c r="BU79" s="4">
        <f t="shared" si="82"/>
        <v>0</v>
      </c>
      <c r="BV79" s="4">
        <f t="shared" si="83"/>
        <v>0</v>
      </c>
      <c r="BW79" s="4">
        <f t="shared" si="84"/>
        <v>0</v>
      </c>
      <c r="BX79" s="4">
        <f t="shared" si="121"/>
        <v>0</v>
      </c>
      <c r="BY79" s="4">
        <f t="shared" si="122"/>
        <v>0</v>
      </c>
      <c r="BZ79" s="4">
        <f t="shared" si="87"/>
        <v>0</v>
      </c>
      <c r="CA79" s="4">
        <f t="shared" si="88"/>
        <v>0</v>
      </c>
      <c r="CG79" s="4" t="str">
        <f t="shared" si="101"/>
        <v/>
      </c>
      <c r="CH79" s="4" t="str">
        <f t="shared" si="102"/>
        <v/>
      </c>
    </row>
    <row r="80" spans="1:86" ht="16.5" customHeight="1" x14ac:dyDescent="0.2">
      <c r="A80" s="7" t="str">
        <f t="shared" si="91"/>
        <v/>
      </c>
      <c r="B80" s="79"/>
      <c r="C80" s="80"/>
      <c r="D80" s="80"/>
      <c r="E80" s="80"/>
      <c r="F80" s="80"/>
      <c r="G80" s="7" t="str">
        <f t="shared" si="104"/>
        <v/>
      </c>
      <c r="H80" s="160" t="str">
        <f t="shared" si="105"/>
        <v/>
      </c>
      <c r="I80" s="160" t="str">
        <f>IF(BO80&gt;17,"",IF(ISERROR(VLOOKUP(BO80,BP$6:$BQ$23,2,0)),"",VLOOKUP(BO80,BP$6:$BQ$23,2,0)))</f>
        <v/>
      </c>
      <c r="J80" s="123"/>
      <c r="K80" s="110"/>
      <c r="L80" s="151"/>
      <c r="M80" s="123"/>
      <c r="N80" s="137"/>
      <c r="O80" s="153"/>
      <c r="P80" s="123"/>
      <c r="Q80" s="110"/>
      <c r="R80" s="139"/>
      <c r="S80" s="110"/>
      <c r="T80" s="139"/>
      <c r="U80" s="110"/>
      <c r="V80" s="167">
        <f t="shared" si="106"/>
        <v>0</v>
      </c>
      <c r="W80" s="11">
        <f t="shared" si="92"/>
        <v>0</v>
      </c>
      <c r="X80" s="11">
        <f t="shared" si="93"/>
        <v>0</v>
      </c>
      <c r="Y80" s="11">
        <f t="shared" si="94"/>
        <v>0</v>
      </c>
      <c r="Z80" s="11">
        <f t="shared" si="107"/>
        <v>0</v>
      </c>
      <c r="AA80" s="11">
        <f t="shared" si="108"/>
        <v>0</v>
      </c>
      <c r="AB80" s="4" t="str">
        <f t="shared" si="60"/>
        <v/>
      </c>
      <c r="AC80" s="4" t="str">
        <f t="shared" si="61"/>
        <v/>
      </c>
      <c r="AD80" s="6">
        <f t="shared" si="95"/>
        <v>0</v>
      </c>
      <c r="AE80" s="6" t="str">
        <f t="shared" si="96"/>
        <v/>
      </c>
      <c r="AG80" s="4">
        <f t="shared" si="62"/>
        <v>0</v>
      </c>
      <c r="AH80" s="4">
        <f t="shared" si="109"/>
        <v>0</v>
      </c>
      <c r="AI80" s="4" t="str">
        <f t="shared" si="110"/>
        <v/>
      </c>
      <c r="AJ80" s="4" t="str">
        <f t="shared" si="63"/>
        <v/>
      </c>
      <c r="AK80" s="162" t="str">
        <f t="shared" si="64"/>
        <v/>
      </c>
      <c r="AL80" s="11">
        <f t="shared" si="97"/>
        <v>0</v>
      </c>
      <c r="AM80" s="11">
        <f t="shared" si="65"/>
        <v>0</v>
      </c>
      <c r="AN80" s="4" t="str">
        <f t="shared" si="111"/>
        <v/>
      </c>
      <c r="AO80" s="4">
        <v>5</v>
      </c>
      <c r="AP80" s="4" t="str">
        <f t="shared" si="66"/>
        <v xml:space="preserve"> </v>
      </c>
      <c r="AQ80" s="4" t="str">
        <f t="shared" si="67"/>
        <v xml:space="preserve">  </v>
      </c>
      <c r="AR80" s="4" t="str">
        <f t="shared" si="68"/>
        <v/>
      </c>
      <c r="AS80" s="4" t="str">
        <f t="shared" si="69"/>
        <v/>
      </c>
      <c r="AT80" s="4" t="str">
        <f t="shared" si="70"/>
        <v/>
      </c>
      <c r="AU80" s="4" t="str">
        <f t="shared" si="71"/>
        <v/>
      </c>
      <c r="AV80" s="4" t="str">
        <f t="shared" si="112"/>
        <v/>
      </c>
      <c r="AW80" s="4" t="str">
        <f t="shared" si="113"/>
        <v/>
      </c>
      <c r="AX80" s="4" t="str">
        <f t="shared" si="72"/>
        <v/>
      </c>
      <c r="AY80" s="4" t="str">
        <f t="shared" si="73"/>
        <v/>
      </c>
      <c r="AZ80" s="4" t="str">
        <f t="shared" si="74"/>
        <v/>
      </c>
      <c r="BA80" s="4" t="str">
        <f t="shared" si="114"/>
        <v/>
      </c>
      <c r="BB80" s="4" t="str">
        <f t="shared" si="115"/>
        <v/>
      </c>
      <c r="BC80" s="4" t="e">
        <f>IF(#REF!="100歳",1,0)</f>
        <v>#REF!</v>
      </c>
      <c r="BD80" s="4" t="str">
        <f t="shared" si="75"/>
        <v>999:99.99</v>
      </c>
      <c r="BE80" s="4" t="str">
        <f t="shared" si="76"/>
        <v>999:99.99</v>
      </c>
      <c r="BF80" s="4" t="str">
        <f t="shared" si="77"/>
        <v>999:99.99</v>
      </c>
      <c r="BG80" s="4" t="str">
        <f t="shared" si="116"/>
        <v>999:99.99</v>
      </c>
      <c r="BH80" s="4" t="str">
        <f t="shared" si="117"/>
        <v>999:99.99</v>
      </c>
      <c r="BI80" s="4">
        <f t="shared" si="98"/>
        <v>0</v>
      </c>
      <c r="BJ80" s="4">
        <f t="shared" si="99"/>
        <v>0</v>
      </c>
      <c r="BK80" s="4">
        <f t="shared" si="100"/>
        <v>0</v>
      </c>
      <c r="BL80" s="4">
        <f t="shared" si="118"/>
        <v>0</v>
      </c>
      <c r="BM80" s="4">
        <f t="shared" si="119"/>
        <v>0</v>
      </c>
      <c r="BN80" s="4" t="str">
        <f t="shared" si="81"/>
        <v>19000100</v>
      </c>
      <c r="BO80" s="4" t="str">
        <f t="shared" si="120"/>
        <v/>
      </c>
      <c r="BT80" s="4" t="str">
        <f t="shared" si="103"/>
        <v/>
      </c>
      <c r="BU80" s="4">
        <f t="shared" si="82"/>
        <v>0</v>
      </c>
      <c r="BV80" s="4">
        <f t="shared" si="83"/>
        <v>0</v>
      </c>
      <c r="BW80" s="4">
        <f t="shared" si="84"/>
        <v>0</v>
      </c>
      <c r="BX80" s="4">
        <f t="shared" si="121"/>
        <v>0</v>
      </c>
      <c r="BY80" s="4">
        <f t="shared" si="122"/>
        <v>0</v>
      </c>
      <c r="BZ80" s="4">
        <f t="shared" si="87"/>
        <v>0</v>
      </c>
      <c r="CA80" s="4">
        <f t="shared" si="88"/>
        <v>0</v>
      </c>
      <c r="CG80" s="4" t="str">
        <f t="shared" si="101"/>
        <v/>
      </c>
      <c r="CH80" s="4" t="str">
        <f t="shared" si="102"/>
        <v/>
      </c>
    </row>
    <row r="81" spans="1:86" ht="16.5" customHeight="1" x14ac:dyDescent="0.2">
      <c r="A81" s="7" t="str">
        <f t="shared" si="91"/>
        <v/>
      </c>
      <c r="B81" s="79"/>
      <c r="C81" s="80"/>
      <c r="D81" s="80"/>
      <c r="E81" s="80"/>
      <c r="F81" s="80"/>
      <c r="G81" s="7" t="str">
        <f t="shared" si="104"/>
        <v/>
      </c>
      <c r="H81" s="160" t="str">
        <f t="shared" si="105"/>
        <v/>
      </c>
      <c r="I81" s="160" t="str">
        <f>IF(BO81&gt;17,"",IF(ISERROR(VLOOKUP(BO81,BP$6:$BQ$23,2,0)),"",VLOOKUP(BO81,BP$6:$BQ$23,2,0)))</f>
        <v/>
      </c>
      <c r="J81" s="123"/>
      <c r="K81" s="110"/>
      <c r="L81" s="151"/>
      <c r="M81" s="123"/>
      <c r="N81" s="137"/>
      <c r="O81" s="153"/>
      <c r="P81" s="123"/>
      <c r="Q81" s="110"/>
      <c r="R81" s="139"/>
      <c r="S81" s="110"/>
      <c r="T81" s="139"/>
      <c r="U81" s="110"/>
      <c r="V81" s="167">
        <f t="shared" si="106"/>
        <v>0</v>
      </c>
      <c r="W81" s="11">
        <f t="shared" si="92"/>
        <v>0</v>
      </c>
      <c r="X81" s="11">
        <f t="shared" si="93"/>
        <v>0</v>
      </c>
      <c r="Y81" s="11">
        <f t="shared" si="94"/>
        <v>0</v>
      </c>
      <c r="Z81" s="11">
        <f t="shared" si="107"/>
        <v>0</v>
      </c>
      <c r="AA81" s="11">
        <f t="shared" si="108"/>
        <v>0</v>
      </c>
      <c r="AB81" s="4" t="str">
        <f t="shared" si="60"/>
        <v/>
      </c>
      <c r="AC81" s="4" t="str">
        <f t="shared" si="61"/>
        <v/>
      </c>
      <c r="AD81" s="6">
        <f t="shared" si="95"/>
        <v>0</v>
      </c>
      <c r="AE81" s="6" t="str">
        <f t="shared" si="96"/>
        <v/>
      </c>
      <c r="AG81" s="4">
        <f t="shared" si="62"/>
        <v>0</v>
      </c>
      <c r="AH81" s="4">
        <f t="shared" si="109"/>
        <v>0</v>
      </c>
      <c r="AI81" s="4" t="str">
        <f t="shared" si="110"/>
        <v/>
      </c>
      <c r="AJ81" s="4" t="str">
        <f t="shared" si="63"/>
        <v/>
      </c>
      <c r="AK81" s="162" t="str">
        <f t="shared" si="64"/>
        <v/>
      </c>
      <c r="AL81" s="11">
        <f t="shared" si="97"/>
        <v>0</v>
      </c>
      <c r="AM81" s="11">
        <f t="shared" si="65"/>
        <v>0</v>
      </c>
      <c r="AN81" s="4" t="str">
        <f t="shared" si="111"/>
        <v/>
      </c>
      <c r="AO81" s="4">
        <v>5</v>
      </c>
      <c r="AP81" s="4" t="str">
        <f t="shared" si="66"/>
        <v xml:space="preserve"> </v>
      </c>
      <c r="AQ81" s="4" t="str">
        <f t="shared" si="67"/>
        <v xml:space="preserve">  </v>
      </c>
      <c r="AR81" s="4" t="str">
        <f t="shared" si="68"/>
        <v/>
      </c>
      <c r="AS81" s="4" t="str">
        <f t="shared" si="69"/>
        <v/>
      </c>
      <c r="AT81" s="4" t="str">
        <f t="shared" si="70"/>
        <v/>
      </c>
      <c r="AU81" s="4" t="str">
        <f t="shared" si="71"/>
        <v/>
      </c>
      <c r="AV81" s="4" t="str">
        <f t="shared" si="112"/>
        <v/>
      </c>
      <c r="AW81" s="4" t="str">
        <f t="shared" si="113"/>
        <v/>
      </c>
      <c r="AX81" s="4" t="str">
        <f t="shared" si="72"/>
        <v/>
      </c>
      <c r="AY81" s="4" t="str">
        <f t="shared" si="73"/>
        <v/>
      </c>
      <c r="AZ81" s="4" t="str">
        <f t="shared" si="74"/>
        <v/>
      </c>
      <c r="BA81" s="4" t="str">
        <f t="shared" si="114"/>
        <v/>
      </c>
      <c r="BB81" s="4" t="str">
        <f t="shared" si="115"/>
        <v/>
      </c>
      <c r="BC81" s="4" t="e">
        <f>IF(#REF!="100歳",1,0)</f>
        <v>#REF!</v>
      </c>
      <c r="BD81" s="4" t="str">
        <f t="shared" si="75"/>
        <v>999:99.99</v>
      </c>
      <c r="BE81" s="4" t="str">
        <f t="shared" si="76"/>
        <v>999:99.99</v>
      </c>
      <c r="BF81" s="4" t="str">
        <f t="shared" si="77"/>
        <v>999:99.99</v>
      </c>
      <c r="BG81" s="4" t="str">
        <f t="shared" si="116"/>
        <v>999:99.99</v>
      </c>
      <c r="BH81" s="4" t="str">
        <f t="shared" si="117"/>
        <v>999:99.99</v>
      </c>
      <c r="BI81" s="4">
        <f t="shared" si="98"/>
        <v>0</v>
      </c>
      <c r="BJ81" s="4">
        <f t="shared" si="99"/>
        <v>0</v>
      </c>
      <c r="BK81" s="4">
        <f t="shared" si="100"/>
        <v>0</v>
      </c>
      <c r="BL81" s="4">
        <f t="shared" si="118"/>
        <v>0</v>
      </c>
      <c r="BM81" s="4">
        <f t="shared" si="119"/>
        <v>0</v>
      </c>
      <c r="BN81" s="4" t="str">
        <f t="shared" si="81"/>
        <v>19000100</v>
      </c>
      <c r="BO81" s="4" t="str">
        <f t="shared" si="120"/>
        <v/>
      </c>
      <c r="BT81" s="4" t="str">
        <f t="shared" si="103"/>
        <v/>
      </c>
      <c r="BU81" s="4">
        <f t="shared" si="82"/>
        <v>0</v>
      </c>
      <c r="BV81" s="4">
        <f t="shared" si="83"/>
        <v>0</v>
      </c>
      <c r="BW81" s="4">
        <f t="shared" si="84"/>
        <v>0</v>
      </c>
      <c r="BX81" s="4">
        <f t="shared" si="121"/>
        <v>0</v>
      </c>
      <c r="BY81" s="4">
        <f t="shared" si="122"/>
        <v>0</v>
      </c>
      <c r="BZ81" s="4">
        <f t="shared" si="87"/>
        <v>0</v>
      </c>
      <c r="CA81" s="4">
        <f t="shared" si="88"/>
        <v>0</v>
      </c>
      <c r="CG81" s="4" t="str">
        <f t="shared" si="101"/>
        <v/>
      </c>
      <c r="CH81" s="4" t="str">
        <f t="shared" si="102"/>
        <v/>
      </c>
    </row>
    <row r="82" spans="1:86" ht="16.5" customHeight="1" x14ac:dyDescent="0.2">
      <c r="A82" s="7" t="str">
        <f t="shared" si="91"/>
        <v/>
      </c>
      <c r="B82" s="79"/>
      <c r="C82" s="80"/>
      <c r="D82" s="80"/>
      <c r="E82" s="80"/>
      <c r="F82" s="80"/>
      <c r="G82" s="7" t="str">
        <f t="shared" si="104"/>
        <v/>
      </c>
      <c r="H82" s="160" t="str">
        <f t="shared" si="105"/>
        <v/>
      </c>
      <c r="I82" s="160" t="str">
        <f>IF(BO82&gt;17,"",IF(ISERROR(VLOOKUP(BO82,BP$6:$BQ$23,2,0)),"",VLOOKUP(BO82,BP$6:$BQ$23,2,0)))</f>
        <v/>
      </c>
      <c r="J82" s="123"/>
      <c r="K82" s="110"/>
      <c r="L82" s="151"/>
      <c r="M82" s="123"/>
      <c r="N82" s="137"/>
      <c r="O82" s="153"/>
      <c r="P82" s="123"/>
      <c r="Q82" s="110"/>
      <c r="R82" s="139"/>
      <c r="S82" s="110"/>
      <c r="T82" s="139"/>
      <c r="U82" s="110"/>
      <c r="V82" s="167">
        <f t="shared" si="106"/>
        <v>0</v>
      </c>
      <c r="W82" s="11">
        <f t="shared" si="92"/>
        <v>0</v>
      </c>
      <c r="X82" s="11">
        <f t="shared" si="93"/>
        <v>0</v>
      </c>
      <c r="Y82" s="11">
        <f t="shared" si="94"/>
        <v>0</v>
      </c>
      <c r="Z82" s="11">
        <f t="shared" si="107"/>
        <v>0</v>
      </c>
      <c r="AA82" s="11">
        <f t="shared" si="108"/>
        <v>0</v>
      </c>
      <c r="AB82" s="4" t="str">
        <f t="shared" si="60"/>
        <v/>
      </c>
      <c r="AC82" s="4" t="str">
        <f t="shared" si="61"/>
        <v/>
      </c>
      <c r="AD82" s="6">
        <f t="shared" si="95"/>
        <v>0</v>
      </c>
      <c r="AE82" s="6" t="str">
        <f t="shared" si="96"/>
        <v/>
      </c>
      <c r="AG82" s="4">
        <f t="shared" si="62"/>
        <v>0</v>
      </c>
      <c r="AH82" s="4">
        <f t="shared" si="109"/>
        <v>0</v>
      </c>
      <c r="AI82" s="4" t="str">
        <f t="shared" si="110"/>
        <v/>
      </c>
      <c r="AJ82" s="4" t="str">
        <f t="shared" si="63"/>
        <v/>
      </c>
      <c r="AK82" s="162" t="str">
        <f t="shared" si="64"/>
        <v/>
      </c>
      <c r="AL82" s="11">
        <f t="shared" si="97"/>
        <v>0</v>
      </c>
      <c r="AM82" s="11">
        <f t="shared" si="65"/>
        <v>0</v>
      </c>
      <c r="AN82" s="4" t="str">
        <f t="shared" si="111"/>
        <v/>
      </c>
      <c r="AO82" s="4">
        <v>5</v>
      </c>
      <c r="AP82" s="4" t="str">
        <f t="shared" si="66"/>
        <v xml:space="preserve"> </v>
      </c>
      <c r="AQ82" s="4" t="str">
        <f t="shared" si="67"/>
        <v xml:space="preserve">  </v>
      </c>
      <c r="AR82" s="4" t="str">
        <f t="shared" si="68"/>
        <v/>
      </c>
      <c r="AS82" s="4" t="str">
        <f t="shared" si="69"/>
        <v/>
      </c>
      <c r="AT82" s="4" t="str">
        <f t="shared" si="70"/>
        <v/>
      </c>
      <c r="AU82" s="4" t="str">
        <f t="shared" si="71"/>
        <v/>
      </c>
      <c r="AV82" s="4" t="str">
        <f t="shared" si="112"/>
        <v/>
      </c>
      <c r="AW82" s="4" t="str">
        <f t="shared" si="113"/>
        <v/>
      </c>
      <c r="AX82" s="4" t="str">
        <f t="shared" si="72"/>
        <v/>
      </c>
      <c r="AY82" s="4" t="str">
        <f t="shared" si="73"/>
        <v/>
      </c>
      <c r="AZ82" s="4" t="str">
        <f t="shared" si="74"/>
        <v/>
      </c>
      <c r="BA82" s="4" t="str">
        <f t="shared" si="114"/>
        <v/>
      </c>
      <c r="BB82" s="4" t="str">
        <f t="shared" si="115"/>
        <v/>
      </c>
      <c r="BC82" s="4" t="e">
        <f>IF(#REF!="100歳",1,0)</f>
        <v>#REF!</v>
      </c>
      <c r="BD82" s="4" t="str">
        <f t="shared" si="75"/>
        <v>999:99.99</v>
      </c>
      <c r="BE82" s="4" t="str">
        <f t="shared" si="76"/>
        <v>999:99.99</v>
      </c>
      <c r="BF82" s="4" t="str">
        <f t="shared" si="77"/>
        <v>999:99.99</v>
      </c>
      <c r="BG82" s="4" t="str">
        <f t="shared" si="116"/>
        <v>999:99.99</v>
      </c>
      <c r="BH82" s="4" t="str">
        <f t="shared" si="117"/>
        <v>999:99.99</v>
      </c>
      <c r="BI82" s="4">
        <f t="shared" si="98"/>
        <v>0</v>
      </c>
      <c r="BJ82" s="4">
        <f t="shared" si="99"/>
        <v>0</v>
      </c>
      <c r="BK82" s="4">
        <f t="shared" si="100"/>
        <v>0</v>
      </c>
      <c r="BL82" s="4">
        <f t="shared" si="118"/>
        <v>0</v>
      </c>
      <c r="BM82" s="4">
        <f t="shared" si="119"/>
        <v>0</v>
      </c>
      <c r="BN82" s="4" t="str">
        <f t="shared" si="81"/>
        <v>19000100</v>
      </c>
      <c r="BO82" s="4" t="str">
        <f t="shared" si="120"/>
        <v/>
      </c>
      <c r="BT82" s="4" t="str">
        <f t="shared" si="103"/>
        <v/>
      </c>
      <c r="BU82" s="4">
        <f t="shared" si="82"/>
        <v>0</v>
      </c>
      <c r="BV82" s="4">
        <f t="shared" si="83"/>
        <v>0</v>
      </c>
      <c r="BW82" s="4">
        <f t="shared" si="84"/>
        <v>0</v>
      </c>
      <c r="BX82" s="4">
        <f t="shared" si="121"/>
        <v>0</v>
      </c>
      <c r="BY82" s="4">
        <f t="shared" si="122"/>
        <v>0</v>
      </c>
      <c r="BZ82" s="4">
        <f t="shared" si="87"/>
        <v>0</v>
      </c>
      <c r="CA82" s="4">
        <f t="shared" si="88"/>
        <v>0</v>
      </c>
      <c r="CG82" s="4" t="str">
        <f t="shared" si="101"/>
        <v/>
      </c>
      <c r="CH82" s="4" t="str">
        <f t="shared" si="102"/>
        <v/>
      </c>
    </row>
    <row r="83" spans="1:86" ht="16.5" customHeight="1" x14ac:dyDescent="0.2">
      <c r="A83" s="7" t="str">
        <f t="shared" si="91"/>
        <v/>
      </c>
      <c r="B83" s="79"/>
      <c r="C83" s="80"/>
      <c r="D83" s="80"/>
      <c r="E83" s="80"/>
      <c r="F83" s="80"/>
      <c r="G83" s="7" t="str">
        <f t="shared" si="104"/>
        <v/>
      </c>
      <c r="H83" s="160" t="str">
        <f t="shared" si="105"/>
        <v/>
      </c>
      <c r="I83" s="160" t="str">
        <f>IF(BO83&gt;17,"",IF(ISERROR(VLOOKUP(BO83,BP$6:$BQ$23,2,0)),"",VLOOKUP(BO83,BP$6:$BQ$23,2,0)))</f>
        <v/>
      </c>
      <c r="J83" s="123"/>
      <c r="K83" s="110"/>
      <c r="L83" s="151"/>
      <c r="M83" s="123"/>
      <c r="N83" s="137"/>
      <c r="O83" s="153"/>
      <c r="P83" s="123"/>
      <c r="Q83" s="110"/>
      <c r="R83" s="139"/>
      <c r="S83" s="110"/>
      <c r="T83" s="139"/>
      <c r="U83" s="110"/>
      <c r="V83" s="167">
        <f t="shared" si="106"/>
        <v>0</v>
      </c>
      <c r="W83" s="11">
        <f t="shared" si="92"/>
        <v>0</v>
      </c>
      <c r="X83" s="11">
        <f t="shared" si="93"/>
        <v>0</v>
      </c>
      <c r="Y83" s="11">
        <f t="shared" si="94"/>
        <v>0</v>
      </c>
      <c r="Z83" s="11">
        <f t="shared" si="107"/>
        <v>0</v>
      </c>
      <c r="AA83" s="11">
        <f t="shared" si="108"/>
        <v>0</v>
      </c>
      <c r="AB83" s="4" t="str">
        <f t="shared" si="60"/>
        <v/>
      </c>
      <c r="AC83" s="4" t="str">
        <f t="shared" si="61"/>
        <v/>
      </c>
      <c r="AD83" s="6">
        <f t="shared" si="95"/>
        <v>0</v>
      </c>
      <c r="AE83" s="6" t="str">
        <f t="shared" si="96"/>
        <v/>
      </c>
      <c r="AG83" s="4">
        <f t="shared" si="62"/>
        <v>0</v>
      </c>
      <c r="AH83" s="4">
        <f t="shared" si="109"/>
        <v>0</v>
      </c>
      <c r="AI83" s="4" t="str">
        <f t="shared" si="110"/>
        <v/>
      </c>
      <c r="AJ83" s="4" t="str">
        <f t="shared" si="63"/>
        <v/>
      </c>
      <c r="AK83" s="162" t="str">
        <f t="shared" si="64"/>
        <v/>
      </c>
      <c r="AL83" s="11">
        <f t="shared" si="97"/>
        <v>0</v>
      </c>
      <c r="AM83" s="11">
        <f t="shared" si="65"/>
        <v>0</v>
      </c>
      <c r="AN83" s="4" t="str">
        <f t="shared" si="111"/>
        <v/>
      </c>
      <c r="AO83" s="4">
        <v>5</v>
      </c>
      <c r="AP83" s="4" t="str">
        <f t="shared" si="66"/>
        <v xml:space="preserve"> </v>
      </c>
      <c r="AQ83" s="4" t="str">
        <f t="shared" si="67"/>
        <v xml:space="preserve">  </v>
      </c>
      <c r="AR83" s="4" t="str">
        <f t="shared" si="68"/>
        <v/>
      </c>
      <c r="AS83" s="4" t="str">
        <f t="shared" si="69"/>
        <v/>
      </c>
      <c r="AT83" s="4" t="str">
        <f t="shared" si="70"/>
        <v/>
      </c>
      <c r="AU83" s="4" t="str">
        <f t="shared" si="71"/>
        <v/>
      </c>
      <c r="AV83" s="4" t="str">
        <f t="shared" si="112"/>
        <v/>
      </c>
      <c r="AW83" s="4" t="str">
        <f t="shared" si="113"/>
        <v/>
      </c>
      <c r="AX83" s="4" t="str">
        <f t="shared" si="72"/>
        <v/>
      </c>
      <c r="AY83" s="4" t="str">
        <f t="shared" si="73"/>
        <v/>
      </c>
      <c r="AZ83" s="4" t="str">
        <f t="shared" si="74"/>
        <v/>
      </c>
      <c r="BA83" s="4" t="str">
        <f t="shared" si="114"/>
        <v/>
      </c>
      <c r="BB83" s="4" t="str">
        <f t="shared" si="115"/>
        <v/>
      </c>
      <c r="BC83" s="4" t="e">
        <f>IF(#REF!="100歳",1,0)</f>
        <v>#REF!</v>
      </c>
      <c r="BD83" s="4" t="str">
        <f t="shared" si="75"/>
        <v>999:99.99</v>
      </c>
      <c r="BE83" s="4" t="str">
        <f t="shared" si="76"/>
        <v>999:99.99</v>
      </c>
      <c r="BF83" s="4" t="str">
        <f t="shared" si="77"/>
        <v>999:99.99</v>
      </c>
      <c r="BG83" s="4" t="str">
        <f t="shared" si="116"/>
        <v>999:99.99</v>
      </c>
      <c r="BH83" s="4" t="str">
        <f t="shared" si="117"/>
        <v>999:99.99</v>
      </c>
      <c r="BI83" s="4">
        <f t="shared" si="98"/>
        <v>0</v>
      </c>
      <c r="BJ83" s="4">
        <f t="shared" si="99"/>
        <v>0</v>
      </c>
      <c r="BK83" s="4">
        <f t="shared" si="100"/>
        <v>0</v>
      </c>
      <c r="BL83" s="4">
        <f t="shared" si="118"/>
        <v>0</v>
      </c>
      <c r="BM83" s="4">
        <f t="shared" si="119"/>
        <v>0</v>
      </c>
      <c r="BN83" s="4" t="str">
        <f t="shared" si="81"/>
        <v>19000100</v>
      </c>
      <c r="BO83" s="4" t="str">
        <f t="shared" si="120"/>
        <v/>
      </c>
      <c r="BT83" s="4" t="str">
        <f t="shared" si="103"/>
        <v/>
      </c>
      <c r="BU83" s="4">
        <f t="shared" si="82"/>
        <v>0</v>
      </c>
      <c r="BV83" s="4">
        <f t="shared" si="83"/>
        <v>0</v>
      </c>
      <c r="BW83" s="4">
        <f t="shared" si="84"/>
        <v>0</v>
      </c>
      <c r="BX83" s="4">
        <f t="shared" si="121"/>
        <v>0</v>
      </c>
      <c r="BY83" s="4">
        <f t="shared" si="122"/>
        <v>0</v>
      </c>
      <c r="BZ83" s="4">
        <f t="shared" si="87"/>
        <v>0</v>
      </c>
      <c r="CA83" s="4">
        <f t="shared" si="88"/>
        <v>0</v>
      </c>
      <c r="CG83" s="4" t="str">
        <f t="shared" si="101"/>
        <v/>
      </c>
      <c r="CH83" s="4" t="str">
        <f t="shared" si="102"/>
        <v/>
      </c>
    </row>
    <row r="84" spans="1:86" ht="16.5" customHeight="1" x14ac:dyDescent="0.2">
      <c r="A84" s="7" t="str">
        <f t="shared" si="91"/>
        <v/>
      </c>
      <c r="B84" s="79"/>
      <c r="C84" s="80"/>
      <c r="D84" s="80"/>
      <c r="E84" s="80"/>
      <c r="F84" s="80"/>
      <c r="G84" s="7" t="str">
        <f t="shared" si="104"/>
        <v/>
      </c>
      <c r="H84" s="160" t="str">
        <f t="shared" si="105"/>
        <v/>
      </c>
      <c r="I84" s="160" t="str">
        <f>IF(BO84&gt;17,"",IF(ISERROR(VLOOKUP(BO84,BP$6:$BQ$23,2,0)),"",VLOOKUP(BO84,BP$6:$BQ$23,2,0)))</f>
        <v/>
      </c>
      <c r="J84" s="123"/>
      <c r="K84" s="110"/>
      <c r="L84" s="151"/>
      <c r="M84" s="123"/>
      <c r="N84" s="137"/>
      <c r="O84" s="153"/>
      <c r="P84" s="123"/>
      <c r="Q84" s="110"/>
      <c r="R84" s="139"/>
      <c r="S84" s="110"/>
      <c r="T84" s="139"/>
      <c r="U84" s="110"/>
      <c r="V84" s="167">
        <f t="shared" si="106"/>
        <v>0</v>
      </c>
      <c r="W84" s="11">
        <f t="shared" si="92"/>
        <v>0</v>
      </c>
      <c r="X84" s="11">
        <f t="shared" si="93"/>
        <v>0</v>
      </c>
      <c r="Y84" s="11">
        <f t="shared" si="94"/>
        <v>0</v>
      </c>
      <c r="Z84" s="11">
        <f t="shared" si="107"/>
        <v>0</v>
      </c>
      <c r="AA84" s="11">
        <f t="shared" si="108"/>
        <v>0</v>
      </c>
      <c r="AB84" s="4" t="str">
        <f t="shared" si="60"/>
        <v/>
      </c>
      <c r="AC84" s="4" t="str">
        <f t="shared" si="61"/>
        <v/>
      </c>
      <c r="AD84" s="6">
        <f t="shared" si="95"/>
        <v>0</v>
      </c>
      <c r="AE84" s="6" t="str">
        <f t="shared" si="96"/>
        <v/>
      </c>
      <c r="AG84" s="4">
        <f t="shared" si="62"/>
        <v>0</v>
      </c>
      <c r="AH84" s="4">
        <f t="shared" si="109"/>
        <v>0</v>
      </c>
      <c r="AI84" s="4" t="str">
        <f t="shared" si="110"/>
        <v/>
      </c>
      <c r="AJ84" s="4" t="str">
        <f t="shared" si="63"/>
        <v/>
      </c>
      <c r="AK84" s="162" t="str">
        <f t="shared" si="64"/>
        <v/>
      </c>
      <c r="AL84" s="11">
        <f t="shared" si="97"/>
        <v>0</v>
      </c>
      <c r="AM84" s="11">
        <f t="shared" si="65"/>
        <v>0</v>
      </c>
      <c r="AN84" s="4" t="str">
        <f t="shared" si="111"/>
        <v/>
      </c>
      <c r="AO84" s="4">
        <v>5</v>
      </c>
      <c r="AP84" s="4" t="str">
        <f t="shared" si="66"/>
        <v xml:space="preserve"> </v>
      </c>
      <c r="AQ84" s="4" t="str">
        <f t="shared" si="67"/>
        <v xml:space="preserve">  </v>
      </c>
      <c r="AR84" s="4" t="str">
        <f t="shared" si="68"/>
        <v/>
      </c>
      <c r="AS84" s="4" t="str">
        <f t="shared" si="69"/>
        <v/>
      </c>
      <c r="AT84" s="4" t="str">
        <f t="shared" si="70"/>
        <v/>
      </c>
      <c r="AU84" s="4" t="str">
        <f t="shared" si="71"/>
        <v/>
      </c>
      <c r="AV84" s="4" t="str">
        <f t="shared" si="112"/>
        <v/>
      </c>
      <c r="AW84" s="4" t="str">
        <f t="shared" si="113"/>
        <v/>
      </c>
      <c r="AX84" s="4" t="str">
        <f t="shared" si="72"/>
        <v/>
      </c>
      <c r="AY84" s="4" t="str">
        <f t="shared" si="73"/>
        <v/>
      </c>
      <c r="AZ84" s="4" t="str">
        <f t="shared" si="74"/>
        <v/>
      </c>
      <c r="BA84" s="4" t="str">
        <f t="shared" si="114"/>
        <v/>
      </c>
      <c r="BB84" s="4" t="str">
        <f t="shared" si="115"/>
        <v/>
      </c>
      <c r="BC84" s="4" t="e">
        <f>IF(#REF!="100歳",1,0)</f>
        <v>#REF!</v>
      </c>
      <c r="BD84" s="4" t="str">
        <f t="shared" si="75"/>
        <v>999:99.99</v>
      </c>
      <c r="BE84" s="4" t="str">
        <f t="shared" si="76"/>
        <v>999:99.99</v>
      </c>
      <c r="BF84" s="4" t="str">
        <f t="shared" si="77"/>
        <v>999:99.99</v>
      </c>
      <c r="BG84" s="4" t="str">
        <f t="shared" si="116"/>
        <v>999:99.99</v>
      </c>
      <c r="BH84" s="4" t="str">
        <f t="shared" si="117"/>
        <v>999:99.99</v>
      </c>
      <c r="BI84" s="4">
        <f t="shared" si="98"/>
        <v>0</v>
      </c>
      <c r="BJ84" s="4">
        <f t="shared" si="99"/>
        <v>0</v>
      </c>
      <c r="BK84" s="4">
        <f t="shared" si="100"/>
        <v>0</v>
      </c>
      <c r="BL84" s="4">
        <f t="shared" si="118"/>
        <v>0</v>
      </c>
      <c r="BM84" s="4">
        <f t="shared" si="119"/>
        <v>0</v>
      </c>
      <c r="BN84" s="4" t="str">
        <f t="shared" si="81"/>
        <v>19000100</v>
      </c>
      <c r="BO84" s="4" t="str">
        <f t="shared" si="120"/>
        <v/>
      </c>
      <c r="BT84" s="4" t="str">
        <f t="shared" si="103"/>
        <v/>
      </c>
      <c r="BU84" s="4">
        <f t="shared" si="82"/>
        <v>0</v>
      </c>
      <c r="BV84" s="4">
        <f t="shared" si="83"/>
        <v>0</v>
      </c>
      <c r="BW84" s="4">
        <f t="shared" si="84"/>
        <v>0</v>
      </c>
      <c r="BX84" s="4">
        <f t="shared" si="121"/>
        <v>0</v>
      </c>
      <c r="BY84" s="4">
        <f t="shared" si="122"/>
        <v>0</v>
      </c>
      <c r="BZ84" s="4">
        <f t="shared" si="87"/>
        <v>0</v>
      </c>
      <c r="CA84" s="4">
        <f t="shared" si="88"/>
        <v>0</v>
      </c>
      <c r="CG84" s="4" t="str">
        <f t="shared" si="101"/>
        <v/>
      </c>
      <c r="CH84" s="4" t="str">
        <f t="shared" si="102"/>
        <v/>
      </c>
    </row>
    <row r="85" spans="1:86" ht="16.5" customHeight="1" x14ac:dyDescent="0.2">
      <c r="A85" s="7" t="str">
        <f t="shared" si="91"/>
        <v/>
      </c>
      <c r="B85" s="79"/>
      <c r="C85" s="80"/>
      <c r="D85" s="80"/>
      <c r="E85" s="80"/>
      <c r="F85" s="80"/>
      <c r="G85" s="7" t="str">
        <f t="shared" si="104"/>
        <v/>
      </c>
      <c r="H85" s="160" t="str">
        <f t="shared" si="105"/>
        <v/>
      </c>
      <c r="I85" s="160" t="str">
        <f>IF(BO85&gt;17,"",IF(ISERROR(VLOOKUP(BO85,BP$6:$BQ$23,2,0)),"",VLOOKUP(BO85,BP$6:$BQ$23,2,0)))</f>
        <v/>
      </c>
      <c r="J85" s="123"/>
      <c r="K85" s="110"/>
      <c r="L85" s="151"/>
      <c r="M85" s="123"/>
      <c r="N85" s="137"/>
      <c r="O85" s="153"/>
      <c r="P85" s="123"/>
      <c r="Q85" s="110"/>
      <c r="R85" s="139"/>
      <c r="S85" s="110"/>
      <c r="T85" s="139"/>
      <c r="U85" s="110"/>
      <c r="V85" s="167">
        <f t="shared" si="106"/>
        <v>0</v>
      </c>
      <c r="W85" s="11">
        <f t="shared" si="92"/>
        <v>0</v>
      </c>
      <c r="X85" s="11">
        <f t="shared" si="93"/>
        <v>0</v>
      </c>
      <c r="Y85" s="11">
        <f t="shared" si="94"/>
        <v>0</v>
      </c>
      <c r="Z85" s="11">
        <f t="shared" si="107"/>
        <v>0</v>
      </c>
      <c r="AA85" s="11">
        <f t="shared" si="108"/>
        <v>0</v>
      </c>
      <c r="AB85" s="4" t="str">
        <f t="shared" si="60"/>
        <v/>
      </c>
      <c r="AC85" s="4" t="str">
        <f t="shared" si="61"/>
        <v/>
      </c>
      <c r="AD85" s="6">
        <f t="shared" si="95"/>
        <v>0</v>
      </c>
      <c r="AE85" s="6" t="str">
        <f t="shared" si="96"/>
        <v/>
      </c>
      <c r="AG85" s="4">
        <f t="shared" si="62"/>
        <v>0</v>
      </c>
      <c r="AH85" s="4">
        <f t="shared" si="109"/>
        <v>0</v>
      </c>
      <c r="AI85" s="4" t="str">
        <f t="shared" si="110"/>
        <v/>
      </c>
      <c r="AJ85" s="4" t="str">
        <f t="shared" si="63"/>
        <v/>
      </c>
      <c r="AK85" s="162" t="str">
        <f t="shared" si="64"/>
        <v/>
      </c>
      <c r="AL85" s="11">
        <f t="shared" si="97"/>
        <v>0</v>
      </c>
      <c r="AM85" s="11">
        <f t="shared" si="65"/>
        <v>0</v>
      </c>
      <c r="AN85" s="4" t="str">
        <f t="shared" si="111"/>
        <v/>
      </c>
      <c r="AO85" s="4">
        <v>5</v>
      </c>
      <c r="AP85" s="4" t="str">
        <f t="shared" si="66"/>
        <v xml:space="preserve"> </v>
      </c>
      <c r="AQ85" s="4" t="str">
        <f t="shared" si="67"/>
        <v xml:space="preserve">  </v>
      </c>
      <c r="AR85" s="4" t="str">
        <f t="shared" si="68"/>
        <v/>
      </c>
      <c r="AS85" s="4" t="str">
        <f t="shared" si="69"/>
        <v/>
      </c>
      <c r="AT85" s="4" t="str">
        <f t="shared" si="70"/>
        <v/>
      </c>
      <c r="AU85" s="4" t="str">
        <f t="shared" si="71"/>
        <v/>
      </c>
      <c r="AV85" s="4" t="str">
        <f t="shared" si="112"/>
        <v/>
      </c>
      <c r="AW85" s="4" t="str">
        <f t="shared" si="113"/>
        <v/>
      </c>
      <c r="AX85" s="4" t="str">
        <f t="shared" si="72"/>
        <v/>
      </c>
      <c r="AY85" s="4" t="str">
        <f t="shared" si="73"/>
        <v/>
      </c>
      <c r="AZ85" s="4" t="str">
        <f t="shared" si="74"/>
        <v/>
      </c>
      <c r="BA85" s="4" t="str">
        <f t="shared" si="114"/>
        <v/>
      </c>
      <c r="BB85" s="4" t="str">
        <f t="shared" si="115"/>
        <v/>
      </c>
      <c r="BC85" s="4" t="e">
        <f>IF(#REF!="100歳",1,0)</f>
        <v>#REF!</v>
      </c>
      <c r="BD85" s="4" t="str">
        <f t="shared" si="75"/>
        <v>999:99.99</v>
      </c>
      <c r="BE85" s="4" t="str">
        <f t="shared" si="76"/>
        <v>999:99.99</v>
      </c>
      <c r="BF85" s="4" t="str">
        <f t="shared" si="77"/>
        <v>999:99.99</v>
      </c>
      <c r="BG85" s="4" t="str">
        <f t="shared" si="116"/>
        <v>999:99.99</v>
      </c>
      <c r="BH85" s="4" t="str">
        <f t="shared" si="117"/>
        <v>999:99.99</v>
      </c>
      <c r="BI85" s="4">
        <f t="shared" si="98"/>
        <v>0</v>
      </c>
      <c r="BJ85" s="4">
        <f t="shared" si="99"/>
        <v>0</v>
      </c>
      <c r="BK85" s="4">
        <f t="shared" si="100"/>
        <v>0</v>
      </c>
      <c r="BL85" s="4">
        <f t="shared" si="118"/>
        <v>0</v>
      </c>
      <c r="BM85" s="4">
        <f t="shared" si="119"/>
        <v>0</v>
      </c>
      <c r="BN85" s="4" t="str">
        <f t="shared" si="81"/>
        <v>19000100</v>
      </c>
      <c r="BO85" s="4" t="str">
        <f t="shared" si="120"/>
        <v/>
      </c>
      <c r="BT85" s="4" t="str">
        <f t="shared" si="103"/>
        <v/>
      </c>
      <c r="BU85" s="4">
        <f t="shared" si="82"/>
        <v>0</v>
      </c>
      <c r="BV85" s="4">
        <f t="shared" si="83"/>
        <v>0</v>
      </c>
      <c r="BW85" s="4">
        <f t="shared" si="84"/>
        <v>0</v>
      </c>
      <c r="BX85" s="4">
        <f t="shared" si="121"/>
        <v>0</v>
      </c>
      <c r="BY85" s="4">
        <f t="shared" si="122"/>
        <v>0</v>
      </c>
      <c r="BZ85" s="4">
        <f t="shared" si="87"/>
        <v>0</v>
      </c>
      <c r="CA85" s="4">
        <f t="shared" si="88"/>
        <v>0</v>
      </c>
      <c r="CG85" s="4" t="str">
        <f t="shared" si="101"/>
        <v/>
      </c>
      <c r="CH85" s="4" t="str">
        <f t="shared" si="102"/>
        <v/>
      </c>
    </row>
    <row r="86" spans="1:86" ht="16.5" customHeight="1" x14ac:dyDescent="0.2">
      <c r="A86" s="7" t="str">
        <f t="shared" si="91"/>
        <v/>
      </c>
      <c r="B86" s="79"/>
      <c r="C86" s="80"/>
      <c r="D86" s="80"/>
      <c r="E86" s="80"/>
      <c r="F86" s="80"/>
      <c r="G86" s="7" t="str">
        <f t="shared" si="104"/>
        <v/>
      </c>
      <c r="H86" s="160" t="str">
        <f t="shared" si="105"/>
        <v/>
      </c>
      <c r="I86" s="160" t="str">
        <f>IF(BO86&gt;17,"",IF(ISERROR(VLOOKUP(BO86,BP$6:$BQ$23,2,0)),"",VLOOKUP(BO86,BP$6:$BQ$23,2,0)))</f>
        <v/>
      </c>
      <c r="J86" s="123"/>
      <c r="K86" s="110"/>
      <c r="L86" s="151"/>
      <c r="M86" s="123"/>
      <c r="N86" s="137"/>
      <c r="O86" s="153"/>
      <c r="P86" s="123"/>
      <c r="Q86" s="110"/>
      <c r="R86" s="139"/>
      <c r="S86" s="110"/>
      <c r="T86" s="139"/>
      <c r="U86" s="110"/>
      <c r="V86" s="167">
        <f t="shared" si="106"/>
        <v>0</v>
      </c>
      <c r="W86" s="11">
        <f t="shared" si="92"/>
        <v>0</v>
      </c>
      <c r="X86" s="11">
        <f t="shared" si="93"/>
        <v>0</v>
      </c>
      <c r="Y86" s="11">
        <f t="shared" si="94"/>
        <v>0</v>
      </c>
      <c r="Z86" s="11">
        <f t="shared" si="107"/>
        <v>0</v>
      </c>
      <c r="AA86" s="11">
        <f t="shared" si="108"/>
        <v>0</v>
      </c>
      <c r="AB86" s="4" t="str">
        <f t="shared" si="60"/>
        <v/>
      </c>
      <c r="AC86" s="4" t="str">
        <f t="shared" si="61"/>
        <v/>
      </c>
      <c r="AD86" s="6">
        <f t="shared" si="95"/>
        <v>0</v>
      </c>
      <c r="AE86" s="6" t="str">
        <f t="shared" si="96"/>
        <v/>
      </c>
      <c r="AG86" s="4">
        <f t="shared" si="62"/>
        <v>0</v>
      </c>
      <c r="AH86" s="4">
        <f t="shared" si="109"/>
        <v>0</v>
      </c>
      <c r="AI86" s="4" t="str">
        <f t="shared" si="110"/>
        <v/>
      </c>
      <c r="AJ86" s="4" t="str">
        <f t="shared" si="63"/>
        <v/>
      </c>
      <c r="AK86" s="162" t="str">
        <f t="shared" si="64"/>
        <v/>
      </c>
      <c r="AL86" s="11">
        <f t="shared" si="97"/>
        <v>0</v>
      </c>
      <c r="AM86" s="11">
        <f t="shared" si="65"/>
        <v>0</v>
      </c>
      <c r="AN86" s="4" t="str">
        <f t="shared" si="111"/>
        <v/>
      </c>
      <c r="AO86" s="4">
        <v>5</v>
      </c>
      <c r="AP86" s="4" t="str">
        <f t="shared" si="66"/>
        <v xml:space="preserve"> </v>
      </c>
      <c r="AQ86" s="4" t="str">
        <f t="shared" si="67"/>
        <v xml:space="preserve">  </v>
      </c>
      <c r="AR86" s="4" t="str">
        <f t="shared" si="68"/>
        <v/>
      </c>
      <c r="AS86" s="4" t="str">
        <f t="shared" si="69"/>
        <v/>
      </c>
      <c r="AT86" s="4" t="str">
        <f t="shared" si="70"/>
        <v/>
      </c>
      <c r="AU86" s="4" t="str">
        <f t="shared" si="71"/>
        <v/>
      </c>
      <c r="AV86" s="4" t="str">
        <f t="shared" si="112"/>
        <v/>
      </c>
      <c r="AW86" s="4" t="str">
        <f t="shared" si="113"/>
        <v/>
      </c>
      <c r="AX86" s="4" t="str">
        <f t="shared" si="72"/>
        <v/>
      </c>
      <c r="AY86" s="4" t="str">
        <f t="shared" si="73"/>
        <v/>
      </c>
      <c r="AZ86" s="4" t="str">
        <f t="shared" si="74"/>
        <v/>
      </c>
      <c r="BA86" s="4" t="str">
        <f t="shared" si="114"/>
        <v/>
      </c>
      <c r="BB86" s="4" t="str">
        <f t="shared" si="115"/>
        <v/>
      </c>
      <c r="BC86" s="4" t="e">
        <f>IF(#REF!="100歳",1,0)</f>
        <v>#REF!</v>
      </c>
      <c r="BD86" s="4" t="str">
        <f t="shared" si="75"/>
        <v>999:99.99</v>
      </c>
      <c r="BE86" s="4" t="str">
        <f t="shared" si="76"/>
        <v>999:99.99</v>
      </c>
      <c r="BF86" s="4" t="str">
        <f t="shared" si="77"/>
        <v>999:99.99</v>
      </c>
      <c r="BG86" s="4" t="str">
        <f t="shared" si="116"/>
        <v>999:99.99</v>
      </c>
      <c r="BH86" s="4" t="str">
        <f t="shared" si="117"/>
        <v>999:99.99</v>
      </c>
      <c r="BI86" s="4">
        <f t="shared" si="98"/>
        <v>0</v>
      </c>
      <c r="BJ86" s="4">
        <f t="shared" si="99"/>
        <v>0</v>
      </c>
      <c r="BK86" s="4">
        <f t="shared" si="100"/>
        <v>0</v>
      </c>
      <c r="BL86" s="4">
        <f t="shared" si="118"/>
        <v>0</v>
      </c>
      <c r="BM86" s="4">
        <f t="shared" si="119"/>
        <v>0</v>
      </c>
      <c r="BN86" s="4" t="str">
        <f t="shared" si="81"/>
        <v>19000100</v>
      </c>
      <c r="BO86" s="4" t="str">
        <f t="shared" si="120"/>
        <v/>
      </c>
      <c r="BT86" s="4" t="str">
        <f t="shared" si="103"/>
        <v/>
      </c>
      <c r="BU86" s="4">
        <f t="shared" si="82"/>
        <v>0</v>
      </c>
      <c r="BV86" s="4">
        <f t="shared" si="83"/>
        <v>0</v>
      </c>
      <c r="BW86" s="4">
        <f t="shared" si="84"/>
        <v>0</v>
      </c>
      <c r="BX86" s="4">
        <f t="shared" si="121"/>
        <v>0</v>
      </c>
      <c r="BY86" s="4">
        <f t="shared" si="122"/>
        <v>0</v>
      </c>
      <c r="BZ86" s="4">
        <f t="shared" si="87"/>
        <v>0</v>
      </c>
      <c r="CA86" s="4">
        <f t="shared" si="88"/>
        <v>0</v>
      </c>
      <c r="CG86" s="4" t="str">
        <f t="shared" si="101"/>
        <v/>
      </c>
      <c r="CH86" s="4" t="str">
        <f t="shared" si="102"/>
        <v/>
      </c>
    </row>
    <row r="87" spans="1:86" ht="16.5" customHeight="1" x14ac:dyDescent="0.2">
      <c r="A87" s="7" t="str">
        <f t="shared" si="91"/>
        <v/>
      </c>
      <c r="B87" s="79"/>
      <c r="C87" s="80"/>
      <c r="D87" s="80"/>
      <c r="E87" s="80"/>
      <c r="F87" s="80"/>
      <c r="G87" s="7" t="str">
        <f t="shared" si="104"/>
        <v/>
      </c>
      <c r="H87" s="160" t="str">
        <f t="shared" si="105"/>
        <v/>
      </c>
      <c r="I87" s="160" t="str">
        <f>IF(BO87&gt;17,"",IF(ISERROR(VLOOKUP(BO87,BP$6:$BQ$23,2,0)),"",VLOOKUP(BO87,BP$6:$BQ$23,2,0)))</f>
        <v/>
      </c>
      <c r="J87" s="123"/>
      <c r="K87" s="110"/>
      <c r="L87" s="151"/>
      <c r="M87" s="123"/>
      <c r="N87" s="137"/>
      <c r="O87" s="153"/>
      <c r="P87" s="123"/>
      <c r="Q87" s="110"/>
      <c r="R87" s="139"/>
      <c r="S87" s="110"/>
      <c r="T87" s="139"/>
      <c r="U87" s="110"/>
      <c r="V87" s="167">
        <f t="shared" si="106"/>
        <v>0</v>
      </c>
      <c r="W87" s="11">
        <f t="shared" si="92"/>
        <v>0</v>
      </c>
      <c r="X87" s="11">
        <f t="shared" si="93"/>
        <v>0</v>
      </c>
      <c r="Y87" s="11">
        <f t="shared" si="94"/>
        <v>0</v>
      </c>
      <c r="Z87" s="11">
        <f t="shared" si="107"/>
        <v>0</v>
      </c>
      <c r="AA87" s="11">
        <f t="shared" si="108"/>
        <v>0</v>
      </c>
      <c r="AB87" s="4" t="str">
        <f t="shared" si="60"/>
        <v/>
      </c>
      <c r="AC87" s="4" t="str">
        <f t="shared" si="61"/>
        <v/>
      </c>
      <c r="AD87" s="6">
        <f t="shared" si="95"/>
        <v>0</v>
      </c>
      <c r="AE87" s="6" t="str">
        <f t="shared" si="96"/>
        <v/>
      </c>
      <c r="AG87" s="4">
        <f t="shared" si="62"/>
        <v>0</v>
      </c>
      <c r="AH87" s="4">
        <f t="shared" si="109"/>
        <v>0</v>
      </c>
      <c r="AI87" s="4" t="str">
        <f t="shared" si="110"/>
        <v/>
      </c>
      <c r="AJ87" s="4" t="str">
        <f t="shared" si="63"/>
        <v/>
      </c>
      <c r="AK87" s="162" t="str">
        <f t="shared" si="64"/>
        <v/>
      </c>
      <c r="AL87" s="11">
        <f t="shared" si="97"/>
        <v>0</v>
      </c>
      <c r="AM87" s="11">
        <f t="shared" si="65"/>
        <v>0</v>
      </c>
      <c r="AN87" s="4" t="str">
        <f t="shared" si="111"/>
        <v/>
      </c>
      <c r="AO87" s="4">
        <v>5</v>
      </c>
      <c r="AP87" s="4" t="str">
        <f t="shared" si="66"/>
        <v xml:space="preserve"> </v>
      </c>
      <c r="AQ87" s="4" t="str">
        <f t="shared" si="67"/>
        <v xml:space="preserve">  </v>
      </c>
      <c r="AR87" s="4" t="str">
        <f t="shared" si="68"/>
        <v/>
      </c>
      <c r="AS87" s="4" t="str">
        <f t="shared" si="69"/>
        <v/>
      </c>
      <c r="AT87" s="4" t="str">
        <f t="shared" si="70"/>
        <v/>
      </c>
      <c r="AU87" s="4" t="str">
        <f t="shared" si="71"/>
        <v/>
      </c>
      <c r="AV87" s="4" t="str">
        <f>IF(R87="","",VLOOKUP(R87,$AD$6:$AE$25,2,0))</f>
        <v/>
      </c>
      <c r="AW87" s="4" t="str">
        <f>IF(T87="","",VLOOKUP(T87,$AD$6:$AE$25,2,0))</f>
        <v/>
      </c>
      <c r="AX87" s="4" t="str">
        <f t="shared" si="72"/>
        <v/>
      </c>
      <c r="AY87" s="4" t="str">
        <f t="shared" si="73"/>
        <v/>
      </c>
      <c r="AZ87" s="4" t="str">
        <f t="shared" si="74"/>
        <v/>
      </c>
      <c r="BA87" s="4" t="str">
        <f t="shared" si="114"/>
        <v/>
      </c>
      <c r="BB87" s="4" t="str">
        <f t="shared" si="115"/>
        <v/>
      </c>
      <c r="BC87" s="4" t="e">
        <f>IF(#REF!="100歳",1,0)</f>
        <v>#REF!</v>
      </c>
      <c r="BD87" s="4" t="str">
        <f t="shared" si="75"/>
        <v>999:99.99</v>
      </c>
      <c r="BE87" s="4" t="str">
        <f t="shared" si="76"/>
        <v>999:99.99</v>
      </c>
      <c r="BF87" s="4" t="str">
        <f t="shared" si="77"/>
        <v>999:99.99</v>
      </c>
      <c r="BG87" s="4" t="str">
        <f t="shared" si="116"/>
        <v>999:99.99</v>
      </c>
      <c r="BH87" s="4" t="str">
        <f t="shared" si="117"/>
        <v>999:99.99</v>
      </c>
      <c r="BI87" s="4">
        <f t="shared" si="98"/>
        <v>0</v>
      </c>
      <c r="BJ87" s="4">
        <f t="shared" si="99"/>
        <v>0</v>
      </c>
      <c r="BK87" s="4">
        <f t="shared" si="100"/>
        <v>0</v>
      </c>
      <c r="BL87" s="4">
        <f t="shared" si="118"/>
        <v>0</v>
      </c>
      <c r="BM87" s="4">
        <f t="shared" si="119"/>
        <v>0</v>
      </c>
      <c r="BN87" s="4" t="str">
        <f t="shared" si="81"/>
        <v>19000100</v>
      </c>
      <c r="BO87" s="4" t="str">
        <f t="shared" si="120"/>
        <v/>
      </c>
      <c r="BT87" s="4" t="str">
        <f t="shared" si="103"/>
        <v/>
      </c>
      <c r="BU87" s="4">
        <f t="shared" si="82"/>
        <v>0</v>
      </c>
      <c r="BV87" s="4">
        <f t="shared" si="83"/>
        <v>0</v>
      </c>
      <c r="BW87" s="4">
        <f t="shared" si="84"/>
        <v>0</v>
      </c>
      <c r="BX87" s="4">
        <f t="shared" si="121"/>
        <v>0</v>
      </c>
      <c r="BY87" s="4">
        <f t="shared" si="122"/>
        <v>0</v>
      </c>
      <c r="BZ87" s="4">
        <f t="shared" si="87"/>
        <v>0</v>
      </c>
      <c r="CA87" s="4">
        <f t="shared" si="88"/>
        <v>0</v>
      </c>
      <c r="CG87" s="4" t="str">
        <f t="shared" si="101"/>
        <v/>
      </c>
      <c r="CH87" s="4" t="str">
        <f t="shared" si="102"/>
        <v/>
      </c>
    </row>
    <row r="88" spans="1:86" ht="16.5" customHeight="1" x14ac:dyDescent="0.2">
      <c r="H88" s="168"/>
      <c r="I88" s="161"/>
      <c r="V88" s="161"/>
      <c r="AJ88" s="9">
        <f>40-COUNTIF(AJ48:AJ87,"")</f>
        <v>0</v>
      </c>
      <c r="AK88" s="9"/>
      <c r="AL88" s="11">
        <f>40-COUNTIF(AL48:AL87,0)</f>
        <v>0</v>
      </c>
      <c r="AM88" s="11">
        <f>40-COUNTIF(AM48:AM87,0)</f>
        <v>0</v>
      </c>
      <c r="BI88" s="4">
        <f>SUM(BI6:BI87)</f>
        <v>0</v>
      </c>
      <c r="BJ88" s="4">
        <f t="shared" ref="BJ88:BM88" si="123">SUM(BJ6:BJ87)</f>
        <v>0</v>
      </c>
      <c r="BK88" s="4">
        <f t="shared" si="123"/>
        <v>0</v>
      </c>
      <c r="BL88" s="4">
        <f t="shared" si="123"/>
        <v>0</v>
      </c>
      <c r="BM88" s="4">
        <f t="shared" si="123"/>
        <v>0</v>
      </c>
    </row>
    <row r="89" spans="1:86" ht="16.5" customHeight="1" x14ac:dyDescent="0.2">
      <c r="AL89" s="11">
        <f>SUM(AL48:AL87)</f>
        <v>0</v>
      </c>
      <c r="AM89" s="11">
        <f>SUM(AM48:AM87)</f>
        <v>0</v>
      </c>
    </row>
  </sheetData>
  <sheetProtection algorithmName="SHA-512" hashValue="Zato0vwTyDVOAncQ7Vsfdo4pzci/pLCBwRcXuFaVTUCOhaJ9PHXmt6zwLeB4WmFo88YTMvUigib1mQNWZGqEYA==" saltValue="Rdk8W6qy3TcU6Fcn+EcLQw==" spinCount="100000" sheet="1" selectLockedCells="1"/>
  <mergeCells count="12">
    <mergeCell ref="W3:Y3"/>
    <mergeCell ref="J4:L4"/>
    <mergeCell ref="M4:O4"/>
    <mergeCell ref="M1:N1"/>
    <mergeCell ref="T4:U4"/>
    <mergeCell ref="P4:Q4"/>
    <mergeCell ref="R4:S4"/>
    <mergeCell ref="BU4:BW4"/>
    <mergeCell ref="BZ4:CA4"/>
    <mergeCell ref="AS4:AW4"/>
    <mergeCell ref="AX4:BB4"/>
    <mergeCell ref="BD4:BH4"/>
  </mergeCells>
  <phoneticPr fontId="2"/>
  <conditionalFormatting sqref="P6:P45 P48:P87 J6:J45 M6:M45 T6:T45 J48:J87 M48:M87 T48:T87">
    <cfRule type="expression" dxfId="18" priority="7" stopIfTrue="1">
      <formula>$V6&gt;0</formula>
    </cfRule>
  </conditionalFormatting>
  <conditionalFormatting sqref="P6:P45">
    <cfRule type="expression" dxfId="17" priority="4" stopIfTrue="1">
      <formula>$W6=1</formula>
    </cfRule>
  </conditionalFormatting>
  <conditionalFormatting sqref="P48:P87">
    <cfRule type="expression" dxfId="16" priority="3" stopIfTrue="1">
      <formula>$W48=1</formula>
    </cfRule>
  </conditionalFormatting>
  <conditionalFormatting sqref="R6:R45 R48:R87">
    <cfRule type="expression" dxfId="15" priority="1" stopIfTrue="1">
      <formula>$V6&gt;0</formula>
    </cfRule>
    <cfRule type="expression" dxfId="14" priority="2" stopIfTrue="1">
      <formula>$X6=1</formula>
    </cfRule>
  </conditionalFormatting>
  <conditionalFormatting sqref="T6:T45 T48:T87">
    <cfRule type="expression" dxfId="13" priority="8" stopIfTrue="1">
      <formula>$X6=1</formula>
    </cfRule>
  </conditionalFormatting>
  <dataValidations xWindow="583" yWindow="371" count="10">
    <dataValidation imeMode="on" allowBlank="1" showInputMessage="1" showErrorMessage="1" promptTitle="名" prompt="選手の名を入力して下さい。" sqref="D6:D45 D48:D87" xr:uid="{00000000-0002-0000-0100-000000000000}"/>
    <dataValidation allowBlank="1" showInputMessage="1" showErrorMessage="1" prompt="入力不要" sqref="A6:A45 A48:A87 G6:G87" xr:uid="{00000000-0002-0000-0100-000001000000}"/>
    <dataValidation imeMode="on" allowBlank="1" showInputMessage="1" showErrorMessage="1" promptTitle="姓" prompt="選手の姓を入力して下さい。" sqref="C48:C87 C6:C45" xr:uid="{00000000-0002-0000-0100-000002000000}"/>
    <dataValidation imeMode="halfKatakana" allowBlank="1" showInputMessage="1" showErrorMessage="1" promptTitle="選手姓カナ" prompt="選手の姓のフリカナを入力して下さい。_x000a_（半角カタカナ）" sqref="E6:E45 E48:E87" xr:uid="{00000000-0002-0000-0100-000003000000}"/>
    <dataValidation imeMode="halfKatakana" allowBlank="1" showInputMessage="1" showErrorMessage="1" promptTitle="選手名カナ" prompt="選手の名のフリカナを入力して下さい。_x000a_（半角カタカナ）" sqref="F48:F87 F6:F45" xr:uid="{00000000-0002-0000-0100-000004000000}"/>
    <dataValidation type="date" imeMode="off" operator="lessThanOrEqual" allowBlank="1" showInputMessage="1" error="18歳未満は出場出来ません。" promptTitle="入力形式" prompt="例　1943/01/14 の形式で_x000a_入力して下さい。" sqref="B6:B45" xr:uid="{00000000-0002-0000-0100-000005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6000000}">
      <formula1>TODAY()-1*365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O48:O87 O6:O45 L6:L45 L48:L87" xr:uid="{00000000-0002-0000-0100-000007000000}">
      <formula1>"通常,オープン"</formula1>
    </dataValidation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N6:N45 Q48:Q87 U48:U87 U6:U45 N48:N87 K48:K87 K6:K45 Q6:Q45 S48:S87 S6:S45" xr:uid="{00000000-0002-0000-0100-000008000000}">
      <formula1>1</formula1>
      <formula2>5000</formula2>
    </dataValidation>
    <dataValidation type="list" allowBlank="1" showInputMessage="1" showErrorMessage="1" promptTitle="種目選択" prompt="出場種目を選択して下さい。" sqref="J6:J45 T6:T45 P48:P87 M48:M87 J48:J87 T48:T87 P6:P45 M6:M45 R48:R87 R6:R45" xr:uid="{0E030DF5-C6FF-400F-BB5D-7574D3A40A6C}">
      <formula1>$AD$6:$AD$25</formula1>
    </dataValidation>
  </dataValidations>
  <pageMargins left="0.39370078740157483" right="0.39370078740157483" top="0.39370078740157483" bottom="0.39370078740157483" header="0.51181102362204722" footer="0.51181102362204722"/>
  <pageSetup paperSize="9" scale="62" fitToHeight="2" orientation="landscape" blackAndWhite="1" horizontalDpi="4294967292" verticalDpi="300" r:id="rId1"/>
  <headerFooter alignWithMargins="0"/>
  <rowBreaks count="1" manualBreakCount="1">
    <brk id="46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K134"/>
  <sheetViews>
    <sheetView showGridLines="0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D7" sqref="D7"/>
    </sheetView>
  </sheetViews>
  <sheetFormatPr defaultColWidth="9.09765625" defaultRowHeight="14.25" customHeight="1" x14ac:dyDescent="0.2"/>
  <cols>
    <col min="1" max="1" width="4.3984375" style="13" customWidth="1"/>
    <col min="2" max="2" width="23.59765625" customWidth="1"/>
    <col min="3" max="3" width="7.69921875" style="13" hidden="1" customWidth="1"/>
    <col min="4" max="4" width="11.69921875" style="13" customWidth="1"/>
    <col min="5" max="5" width="12.59765625" style="13" customWidth="1"/>
    <col min="6" max="6" width="9.8984375" customWidth="1"/>
    <col min="7" max="7" width="12.8984375" hidden="1" customWidth="1"/>
    <col min="8" max="8" width="5.69921875" hidden="1" customWidth="1"/>
    <col min="9" max="9" width="12.8984375" hidden="1" customWidth="1"/>
    <col min="10" max="10" width="5.69921875" hidden="1" customWidth="1"/>
    <col min="11" max="11" width="12.8984375" hidden="1" customWidth="1"/>
    <col min="12" max="12" width="5.69921875" hidden="1" customWidth="1"/>
    <col min="13" max="13" width="12.8984375" hidden="1" customWidth="1"/>
    <col min="14" max="14" width="5.69921875" hidden="1" customWidth="1"/>
    <col min="15" max="15" width="11.69921875" hidden="1" customWidth="1"/>
    <col min="16" max="16" width="12.8984375" customWidth="1"/>
    <col min="17" max="17" width="9.09765625" hidden="1" customWidth="1"/>
    <col min="18" max="18" width="12.69921875" hidden="1" customWidth="1"/>
    <col min="19" max="19" width="7.59765625" hidden="1" customWidth="1"/>
    <col min="20" max="20" width="3.69921875" hidden="1" customWidth="1"/>
    <col min="21" max="22" width="14.3984375" hidden="1" customWidth="1"/>
    <col min="23" max="23" width="4.296875" hidden="1" customWidth="1"/>
    <col min="24" max="24" width="2.69921875" hidden="1" customWidth="1"/>
    <col min="25" max="28" width="9.09765625" hidden="1" customWidth="1"/>
    <col min="29" max="36" width="4.69921875" hidden="1" customWidth="1"/>
    <col min="37" max="40" width="3.296875" hidden="1" customWidth="1"/>
    <col min="41" max="41" width="4.59765625" hidden="1" customWidth="1"/>
    <col min="42" max="44" width="9.09765625" hidden="1" customWidth="1"/>
    <col min="45" max="52" width="5.69921875" hidden="1" customWidth="1"/>
    <col min="53" max="54" width="9.09765625" hidden="1" customWidth="1"/>
    <col min="55" max="58" width="5.09765625" hidden="1" customWidth="1"/>
    <col min="59" max="89" width="9.09765625" hidden="1" customWidth="1"/>
    <col min="90" max="91" width="9.09765625" customWidth="1"/>
  </cols>
  <sheetData>
    <row r="1" spans="1:73" ht="14.25" customHeight="1" x14ac:dyDescent="0.2">
      <c r="A1" s="280" t="str">
        <f>申込書!B1</f>
        <v>北海道新聞社杯第29回十勝年齢別水泳競技大会</v>
      </c>
      <c r="B1" s="280"/>
      <c r="C1" s="280"/>
      <c r="D1" s="280"/>
      <c r="E1" s="280"/>
      <c r="F1" s="280"/>
      <c r="M1" s="278"/>
      <c r="N1" s="278"/>
      <c r="O1" s="278"/>
      <c r="P1" s="278"/>
    </row>
    <row r="2" spans="1:73" ht="14.25" customHeight="1" thickBot="1" x14ac:dyDescent="0.25">
      <c r="B2" s="281" t="s">
        <v>63</v>
      </c>
      <c r="C2" s="281"/>
      <c r="D2" s="28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73" ht="14.25" customHeight="1" x14ac:dyDescent="0.2">
      <c r="A3" s="125" t="str">
        <f>申込書!C5&amp;申込書!D5&amp;"-0"&amp;申込書!G5&amp;申込書!H5&amp;申込書!I5</f>
        <v>-0</v>
      </c>
      <c r="C3" s="148"/>
      <c r="D3" s="126" t="str">
        <f>IF(申込書!C7="","チーム登録を行って下さい",申込書!C7)</f>
        <v>チーム登録を行って下さい</v>
      </c>
      <c r="E3" s="126"/>
      <c r="F3" s="127"/>
      <c r="G3" s="127"/>
      <c r="H3" s="127"/>
      <c r="I3" s="127"/>
      <c r="J3" s="127"/>
      <c r="K3" s="127"/>
      <c r="L3" s="127"/>
      <c r="M3" s="127"/>
      <c r="N3" s="127"/>
      <c r="O3" s="127"/>
      <c r="U3" s="13"/>
      <c r="V3" s="13"/>
      <c r="W3" s="13"/>
    </row>
    <row r="4" spans="1:73" ht="14.25" customHeight="1" x14ac:dyDescent="0.2">
      <c r="A4" s="1" t="str">
        <f>IF(申込書!C5="","チーム登録を行って下さい！",申込書!C5)</f>
        <v>チーム登録を行って下さい！</v>
      </c>
      <c r="B4" s="2"/>
      <c r="C4" s="14"/>
      <c r="D4" s="14"/>
      <c r="E4" s="14"/>
      <c r="I4" s="44" t="s">
        <v>51</v>
      </c>
      <c r="J4" s="44"/>
      <c r="U4">
        <f>申込書!C5</f>
        <v>0</v>
      </c>
    </row>
    <row r="5" spans="1:73" s="13" customFormat="1" ht="14.25" customHeight="1" x14ac:dyDescent="0.2">
      <c r="A5" s="15" t="s">
        <v>14</v>
      </c>
      <c r="B5" s="15" t="s">
        <v>15</v>
      </c>
      <c r="C5" s="15" t="s">
        <v>22</v>
      </c>
      <c r="D5" s="15" t="s">
        <v>22</v>
      </c>
      <c r="E5" s="15" t="s">
        <v>140</v>
      </c>
      <c r="F5" s="15" t="s">
        <v>20</v>
      </c>
      <c r="G5" s="15" t="s">
        <v>16</v>
      </c>
      <c r="H5" s="15" t="s">
        <v>290</v>
      </c>
      <c r="I5" s="15" t="s">
        <v>17</v>
      </c>
      <c r="J5" s="15" t="s">
        <v>290</v>
      </c>
      <c r="K5" s="15" t="s">
        <v>18</v>
      </c>
      <c r="L5" s="15" t="s">
        <v>290</v>
      </c>
      <c r="M5" s="15" t="s">
        <v>19</v>
      </c>
      <c r="N5" s="15" t="s">
        <v>290</v>
      </c>
      <c r="O5" s="15" t="s">
        <v>269</v>
      </c>
      <c r="P5" s="41"/>
      <c r="U5"/>
      <c r="V5"/>
      <c r="W5"/>
      <c r="AC5" s="13" t="s">
        <v>21</v>
      </c>
      <c r="AG5" s="13" t="s">
        <v>132</v>
      </c>
      <c r="AK5" s="13" t="s">
        <v>160</v>
      </c>
      <c r="BC5" s="279" t="s">
        <v>161</v>
      </c>
      <c r="BD5" s="279"/>
      <c r="BE5" s="279"/>
      <c r="BF5" s="279"/>
      <c r="BT5"/>
    </row>
    <row r="6" spans="1:73" s="13" customFormat="1" ht="14.25" customHeight="1" x14ac:dyDescent="0.2">
      <c r="A6" s="16" t="s">
        <v>45</v>
      </c>
      <c r="B6" s="17"/>
      <c r="C6" s="18"/>
      <c r="D6" s="17"/>
      <c r="E6" s="18"/>
      <c r="F6" s="18"/>
      <c r="G6" s="19" t="str">
        <f>IF(BA15&gt;1,"区分の重複があります!!","")</f>
        <v/>
      </c>
      <c r="H6" s="19"/>
      <c r="I6" s="18"/>
      <c r="J6" s="18"/>
      <c r="K6" s="18"/>
      <c r="L6" s="18"/>
      <c r="M6" s="18"/>
      <c r="Q6" s="13">
        <f>申込一覧表!AH87</f>
        <v>0</v>
      </c>
      <c r="U6"/>
      <c r="V6"/>
      <c r="W6" t="s">
        <v>292</v>
      </c>
      <c r="X6" s="13" t="s">
        <v>291</v>
      </c>
      <c r="Y6" s="13" t="s">
        <v>79</v>
      </c>
      <c r="Z6" s="13" t="s">
        <v>80</v>
      </c>
      <c r="AA6" s="13" t="s">
        <v>77</v>
      </c>
      <c r="AB6" s="13" t="s">
        <v>78</v>
      </c>
      <c r="AC6" s="13" t="s">
        <v>38</v>
      </c>
      <c r="AD6" s="13" t="s">
        <v>39</v>
      </c>
      <c r="AE6" s="13" t="s">
        <v>40</v>
      </c>
      <c r="AF6" s="13" t="s">
        <v>41</v>
      </c>
      <c r="AG6" s="13" t="s">
        <v>38</v>
      </c>
      <c r="AH6" s="13" t="s">
        <v>39</v>
      </c>
      <c r="AI6" s="13" t="s">
        <v>40</v>
      </c>
      <c r="AJ6" s="13" t="s">
        <v>41</v>
      </c>
      <c r="AK6" s="13" t="s">
        <v>38</v>
      </c>
      <c r="AL6" s="13" t="s">
        <v>39</v>
      </c>
      <c r="AM6" s="13" t="s">
        <v>40</v>
      </c>
      <c r="AN6" s="13" t="s">
        <v>41</v>
      </c>
      <c r="AP6" s="13" t="s">
        <v>22</v>
      </c>
      <c r="AQ6" s="13" t="s">
        <v>323</v>
      </c>
      <c r="AS6" s="103">
        <v>10</v>
      </c>
      <c r="AT6" s="103">
        <v>11</v>
      </c>
      <c r="AU6" s="103">
        <v>12</v>
      </c>
      <c r="AV6" s="103">
        <v>13</v>
      </c>
      <c r="AW6" s="103">
        <v>240</v>
      </c>
      <c r="AX6" s="103">
        <v>280</v>
      </c>
      <c r="AY6" s="103">
        <v>320</v>
      </c>
      <c r="AZ6" s="103">
        <v>360</v>
      </c>
      <c r="BC6" s="13" t="s">
        <v>38</v>
      </c>
      <c r="BD6" s="13" t="s">
        <v>39</v>
      </c>
      <c r="BE6" s="13" t="s">
        <v>40</v>
      </c>
      <c r="BF6" s="13" t="s">
        <v>41</v>
      </c>
      <c r="BL6" s="13" t="s">
        <v>269</v>
      </c>
      <c r="BT6"/>
    </row>
    <row r="7" spans="1:73" ht="14.25" customHeight="1" x14ac:dyDescent="0.2">
      <c r="A7" s="15">
        <v>1</v>
      </c>
      <c r="B7" s="20" t="str">
        <f>IF(D7="","",$U$4)</f>
        <v/>
      </c>
      <c r="C7" s="129"/>
      <c r="D7" s="171"/>
      <c r="E7" s="171"/>
      <c r="F7" s="81"/>
      <c r="G7" s="82"/>
      <c r="H7" s="163" t="str">
        <f t="shared" ref="H7:H14" si="0">IF(G7="","",VLOOKUP(G7,$R$7:$S$92,2,0))</f>
        <v/>
      </c>
      <c r="I7" s="82"/>
      <c r="J7" s="163" t="str">
        <f t="shared" ref="J7:J16" si="1">IF(I7="","",VLOOKUP(I7,$R$7:$S$92,2,0))</f>
        <v/>
      </c>
      <c r="K7" s="82"/>
      <c r="L7" s="163" t="str">
        <f t="shared" ref="L7:L16" si="2">IF(K7="","",VLOOKUP(K7,$R$7:$S$92,2,0))</f>
        <v/>
      </c>
      <c r="M7" s="82"/>
      <c r="N7" s="163" t="str">
        <f t="shared" ref="N7:N16" si="3">IF(M7="","",VLOOKUP(M7,$R$7:$S$92,2,0))</f>
        <v/>
      </c>
      <c r="O7" s="158"/>
      <c r="P7" s="140" t="str">
        <f>IF(COUNTIF(AK7:AN7,"&gt;1")&gt;0,"泳者重複!!","")</f>
        <v/>
      </c>
      <c r="Q7">
        <v>1</v>
      </c>
      <c r="R7" t="str">
        <f>IF(Q7&lt;=Q$6,VLOOKUP(Q7,申込一覧表!AI:AJ,2,0),"")</f>
        <v/>
      </c>
      <c r="S7" t="str">
        <f>IF(Q7&lt;=Q$6,VLOOKUP(R7,申込一覧表!$AJ$6:$AK$87,2,0),"")</f>
        <v/>
      </c>
      <c r="T7">
        <f>IF(Q7&lt;=Q$6,VLOOKUP(Q7,申込一覧表!AI:AL,4,0),0)</f>
        <v>0</v>
      </c>
      <c r="U7" s="21" t="str">
        <f>IF(T7=0,"",R7)</f>
        <v/>
      </c>
      <c r="W7" t="str">
        <f>IF(Q7&lt;=Q$6,VLOOKUP(Q7,申込一覧表!AI:AR,10,0),"")</f>
        <v/>
      </c>
      <c r="X7" t="str">
        <f>IF(Q7&lt;=Q$6,VLOOKUP(Q7,申込一覧表!AI:AO,7,0),"")</f>
        <v/>
      </c>
      <c r="Y7">
        <f t="shared" ref="Y7:Y20" si="4">COUNTIF($G$7:$M$14,U7)+COUNTIF($G$27:$M$34,U7)</f>
        <v>112</v>
      </c>
      <c r="Z7">
        <f t="shared" ref="Z7:Z20" si="5">COUNTIF($G$17:$M$24,U7)+COUNTIF($G$37:$M$44,U7)</f>
        <v>112</v>
      </c>
      <c r="AA7">
        <f t="shared" ref="AA7:AA48" si="6">COUNTIF($G$47:$M$54,U7)</f>
        <v>56</v>
      </c>
      <c r="AB7">
        <f t="shared" ref="AB7:AB48" si="7">COUNTIF($G$57:$M$64,_LM7)</f>
        <v>0</v>
      </c>
      <c r="AC7" t="str">
        <f t="shared" ref="AC7:AC44" si="8">IF(G7="","",VLOOKUP(G7,$U$7:$W$93,3,0))</f>
        <v/>
      </c>
      <c r="AD7" t="str">
        <f t="shared" ref="AD7:AD44" si="9">IF(I7="","",VLOOKUP(I7,$U$7:$W$93,3,0))</f>
        <v/>
      </c>
      <c r="AE7" t="str">
        <f t="shared" ref="AE7:AE44" si="10">IF(K7="","",VLOOKUP(K7,$U$7:$W$93,3,0))</f>
        <v/>
      </c>
      <c r="AF7" t="str">
        <f t="shared" ref="AF7:AF44" si="11">IF(M7="","",VLOOKUP(M7,$U$7:$W$93,3,0))</f>
        <v/>
      </c>
      <c r="AG7" t="str">
        <f t="shared" ref="AG7:AG44" si="12">IF(G7="","",VLOOKUP(G7,$U$7:$X$93,4,0))</f>
        <v/>
      </c>
      <c r="AH7" t="str">
        <f t="shared" ref="AH7:AH44" si="13">IF(I7="","",VLOOKUP(I7,$U$7:$X$93,4,0))</f>
        <v/>
      </c>
      <c r="AI7" t="str">
        <f t="shared" ref="AI7:AI44" si="14">IF(K7="","",VLOOKUP(K7,$U$7:$X$93,4,0))</f>
        <v/>
      </c>
      <c r="AJ7" t="str">
        <f t="shared" ref="AJ7:AJ44" si="15">IF(M7="","",VLOOKUP(M7,$U$7:$X$93,4,0))</f>
        <v/>
      </c>
      <c r="AK7" t="str">
        <f t="shared" ref="AK7:AK16" si="16">IF(G7="","",VLOOKUP(G7,$U$7:$AB$93,5,0))</f>
        <v/>
      </c>
      <c r="AL7" t="str">
        <f t="shared" ref="AL7:AL16" si="17">IF(I7="","",VLOOKUP(I7,$U$7:$AB$93,5,0))</f>
        <v/>
      </c>
      <c r="AM7" t="str">
        <f t="shared" ref="AM7:AM16" si="18">IF(K7="","",VLOOKUP(K7,$U$7:$AB$93,5,0))</f>
        <v/>
      </c>
      <c r="AN7" t="str">
        <f t="shared" ref="AN7:AN16" si="19">IF(M7="","",VLOOKUP(M7,$U$7:$AB$93,5,0))</f>
        <v/>
      </c>
      <c r="AO7">
        <v>1</v>
      </c>
      <c r="AP7" t="str">
        <f>IF(D7="","",VLOOKUP(D7,$BT$9:$BU$19,2,0))</f>
        <v/>
      </c>
      <c r="AQ7" t="str">
        <f>IF(D7="","",VLOOKUP(E7,$BQ$17:$BR$19,2,0))</f>
        <v/>
      </c>
      <c r="AR7" s="177" t="str">
        <f>AP7&amp;AQ7</f>
        <v/>
      </c>
      <c r="AS7">
        <f>IF(AS$6=$AP7,1,0)</f>
        <v>0</v>
      </c>
      <c r="AT7">
        <f t="shared" ref="AS7:AZ14" si="20">IF(AT$6=$AP7,1,0)</f>
        <v>0</v>
      </c>
      <c r="AU7">
        <f t="shared" si="20"/>
        <v>0</v>
      </c>
      <c r="AV7">
        <f t="shared" si="20"/>
        <v>0</v>
      </c>
      <c r="AW7">
        <f t="shared" si="20"/>
        <v>0</v>
      </c>
      <c r="AX7">
        <f t="shared" si="20"/>
        <v>0</v>
      </c>
      <c r="AY7">
        <f t="shared" si="20"/>
        <v>0</v>
      </c>
      <c r="AZ7">
        <f t="shared" si="20"/>
        <v>0</v>
      </c>
      <c r="BC7" t="str">
        <f t="shared" ref="BC7:BC45" si="21">IF(G7="","",VLOOKUP(G7,$U$7:$AO$92,21,0))</f>
        <v/>
      </c>
      <c r="BD7" t="str">
        <f t="shared" ref="BD7:BD45" si="22">IF(I7="","",VLOOKUP(I7,$U$7:$AO$92,21,0))</f>
        <v/>
      </c>
      <c r="BE7" t="str">
        <f t="shared" ref="BE7:BE45" si="23">IF(K7="","",VLOOKUP(K7,$U$7:$AO$92,21,0))</f>
        <v/>
      </c>
      <c r="BF7" t="str">
        <f t="shared" ref="BF7:BF45" si="24">IF(M7="","",VLOOKUP(M7,$U$7:$AO$92,21,0))</f>
        <v/>
      </c>
      <c r="BG7" s="4" t="str">
        <f t="shared" ref="BG7:BG14" si="25">IF(F7="","999:99.99"," "&amp;LEFT(RIGHT("        "&amp;TEXT(F7,"0.00"),7),2)&amp;":"&amp;RIGHT(TEXT(F7,"0.00"),5))</f>
        <v>999:99.99</v>
      </c>
      <c r="BK7">
        <f t="shared" ref="BK7:BK14" si="26">IF(B7="",0,1)</f>
        <v>0</v>
      </c>
      <c r="BL7">
        <f t="shared" ref="BL7:BL14" si="27">IF(O7="オープン",5,0)</f>
        <v>0</v>
      </c>
    </row>
    <row r="8" spans="1:73" ht="14.25" customHeight="1" x14ac:dyDescent="0.2">
      <c r="A8" s="15">
        <v>2</v>
      </c>
      <c r="B8" s="20" t="str">
        <f t="shared" ref="B8:B14" si="28">IF(D8="","",$U$4)</f>
        <v/>
      </c>
      <c r="C8" s="129"/>
      <c r="D8" s="171"/>
      <c r="E8" s="171"/>
      <c r="F8" s="81"/>
      <c r="G8" s="82"/>
      <c r="H8" s="163" t="str">
        <f t="shared" si="0"/>
        <v/>
      </c>
      <c r="I8" s="82"/>
      <c r="J8" s="163" t="str">
        <f t="shared" si="1"/>
        <v/>
      </c>
      <c r="K8" s="82"/>
      <c r="L8" s="163" t="str">
        <f t="shared" si="2"/>
        <v/>
      </c>
      <c r="M8" s="82"/>
      <c r="N8" s="163" t="str">
        <f t="shared" si="3"/>
        <v/>
      </c>
      <c r="O8" s="158"/>
      <c r="P8" s="140" t="str">
        <f t="shared" ref="P8:P14" si="29">IF(COUNTIF(AK8:AN8,"&gt;1")&gt;0,"泳者重複!!","")</f>
        <v/>
      </c>
      <c r="Q8">
        <v>2</v>
      </c>
      <c r="R8" t="str">
        <f>IF(Q8&lt;=Q$6,VLOOKUP(Q8,申込一覧表!AI:AJ,2,0),"")</f>
        <v/>
      </c>
      <c r="S8" t="str">
        <f>IF(Q8&lt;=Q$6,VLOOKUP(R8,申込一覧表!$AJ$6:$AK$87,2,0),"")</f>
        <v/>
      </c>
      <c r="T8">
        <f>IF(Q8&lt;=Q$6,VLOOKUP(Q8,申込一覧表!AI:AL,4,0),0)</f>
        <v>0</v>
      </c>
      <c r="U8" s="21" t="str">
        <f t="shared" ref="U8:U15" si="30">IF(T8=0,"",R8)</f>
        <v/>
      </c>
      <c r="W8" t="str">
        <f>IF(Q8&lt;=Q$6,VLOOKUP(Q8,申込一覧表!AI:AR,10,0),"")</f>
        <v/>
      </c>
      <c r="X8" t="str">
        <f>IF(Q8&lt;=Q$6,VLOOKUP(Q8,申込一覧表!AI:AO,7,0),"")</f>
        <v/>
      </c>
      <c r="Y8">
        <f t="shared" si="4"/>
        <v>112</v>
      </c>
      <c r="Z8">
        <f t="shared" si="5"/>
        <v>112</v>
      </c>
      <c r="AA8">
        <f t="shared" si="6"/>
        <v>56</v>
      </c>
      <c r="AB8">
        <f t="shared" si="7"/>
        <v>0</v>
      </c>
      <c r="AC8" t="str">
        <f t="shared" si="8"/>
        <v/>
      </c>
      <c r="AD8" t="str">
        <f t="shared" si="9"/>
        <v/>
      </c>
      <c r="AE8" t="str">
        <f t="shared" si="10"/>
        <v/>
      </c>
      <c r="AF8" t="str">
        <f t="shared" si="11"/>
        <v/>
      </c>
      <c r="AG8" t="str">
        <f t="shared" si="12"/>
        <v/>
      </c>
      <c r="AH8" t="str">
        <f t="shared" si="13"/>
        <v/>
      </c>
      <c r="AI8" t="str">
        <f t="shared" si="14"/>
        <v/>
      </c>
      <c r="AJ8" t="str">
        <f t="shared" si="15"/>
        <v/>
      </c>
      <c r="AK8" t="str">
        <f t="shared" si="16"/>
        <v/>
      </c>
      <c r="AL8" t="str">
        <f t="shared" si="17"/>
        <v/>
      </c>
      <c r="AM8" t="str">
        <f t="shared" si="18"/>
        <v/>
      </c>
      <c r="AN8" t="str">
        <f t="shared" si="19"/>
        <v/>
      </c>
      <c r="AO8">
        <v>2</v>
      </c>
      <c r="AP8" t="str">
        <f t="shared" ref="AP8:AP65" si="31">IF(D8="","",VLOOKUP(D8,$BT$9:$BU$19,2,0))</f>
        <v/>
      </c>
      <c r="AQ8" t="str">
        <f t="shared" ref="AQ8:AQ64" si="32">IF(D8="","",VLOOKUP(E8,$BQ$17:$BR$19,2,0))</f>
        <v/>
      </c>
      <c r="AR8" s="177" t="str">
        <f t="shared" ref="AR8:AR14" si="33">AP8&amp;AQ8</f>
        <v/>
      </c>
      <c r="AS8">
        <f t="shared" si="20"/>
        <v>0</v>
      </c>
      <c r="AT8">
        <f t="shared" si="20"/>
        <v>0</v>
      </c>
      <c r="AU8">
        <f t="shared" si="20"/>
        <v>0</v>
      </c>
      <c r="AV8">
        <f t="shared" si="20"/>
        <v>0</v>
      </c>
      <c r="AW8">
        <f t="shared" ref="AW8:AZ10" si="34">IF(AW$6=$AP8,1,0)</f>
        <v>0</v>
      </c>
      <c r="AX8">
        <f t="shared" si="34"/>
        <v>0</v>
      </c>
      <c r="AY8">
        <f t="shared" si="34"/>
        <v>0</v>
      </c>
      <c r="AZ8">
        <f t="shared" si="34"/>
        <v>0</v>
      </c>
      <c r="BC8" t="str">
        <f t="shared" si="21"/>
        <v/>
      </c>
      <c r="BD8" t="str">
        <f t="shared" si="22"/>
        <v/>
      </c>
      <c r="BE8" t="str">
        <f t="shared" si="23"/>
        <v/>
      </c>
      <c r="BF8" t="str">
        <f t="shared" si="24"/>
        <v/>
      </c>
      <c r="BG8" s="4" t="str">
        <f t="shared" si="25"/>
        <v>999:99.99</v>
      </c>
      <c r="BK8">
        <f t="shared" si="26"/>
        <v>0</v>
      </c>
      <c r="BL8">
        <f t="shared" si="27"/>
        <v>0</v>
      </c>
      <c r="BM8" t="s">
        <v>272</v>
      </c>
    </row>
    <row r="9" spans="1:73" ht="14.25" customHeight="1" x14ac:dyDescent="0.2">
      <c r="A9" s="15">
        <v>3</v>
      </c>
      <c r="B9" s="20" t="str">
        <f t="shared" si="28"/>
        <v/>
      </c>
      <c r="C9" s="129"/>
      <c r="D9" s="171"/>
      <c r="E9" s="171"/>
      <c r="F9" s="81"/>
      <c r="G9" s="82"/>
      <c r="H9" s="163" t="str">
        <f t="shared" si="0"/>
        <v/>
      </c>
      <c r="I9" s="82"/>
      <c r="J9" s="163" t="str">
        <f t="shared" si="1"/>
        <v/>
      </c>
      <c r="K9" s="82"/>
      <c r="L9" s="163" t="str">
        <f t="shared" si="2"/>
        <v/>
      </c>
      <c r="M9" s="82"/>
      <c r="N9" s="163" t="str">
        <f t="shared" si="3"/>
        <v/>
      </c>
      <c r="O9" s="158"/>
      <c r="P9" s="140" t="str">
        <f t="shared" si="29"/>
        <v/>
      </c>
      <c r="Q9">
        <v>3</v>
      </c>
      <c r="R9" t="str">
        <f>IF(Q9&lt;=Q$6,VLOOKUP(Q9,申込一覧表!AI:AJ,2,0),"")</f>
        <v/>
      </c>
      <c r="S9" t="str">
        <f>IF(Q9&lt;=Q$6,VLOOKUP(R9,申込一覧表!$AJ$6:$AK$87,2,0),"")</f>
        <v/>
      </c>
      <c r="T9">
        <f>IF(Q9&lt;=Q$6,VLOOKUP(Q9,申込一覧表!AI:AL,4,0),0)</f>
        <v>0</v>
      </c>
      <c r="U9" s="21" t="str">
        <f t="shared" si="30"/>
        <v/>
      </c>
      <c r="W9" t="str">
        <f>IF(Q9&lt;=Q$6,VLOOKUP(Q9,申込一覧表!AI:AR,10,0),"")</f>
        <v/>
      </c>
      <c r="X9" t="str">
        <f>IF(Q9&lt;=Q$6,VLOOKUP(Q9,申込一覧表!AI:AO,7,0),"")</f>
        <v/>
      </c>
      <c r="Y9">
        <f t="shared" si="4"/>
        <v>112</v>
      </c>
      <c r="Z9">
        <f t="shared" si="5"/>
        <v>112</v>
      </c>
      <c r="AA9">
        <f t="shared" si="6"/>
        <v>56</v>
      </c>
      <c r="AB9">
        <f t="shared" si="7"/>
        <v>0</v>
      </c>
      <c r="AC9" t="str">
        <f t="shared" si="8"/>
        <v/>
      </c>
      <c r="AD9" t="str">
        <f t="shared" si="9"/>
        <v/>
      </c>
      <c r="AE9" t="str">
        <f t="shared" si="10"/>
        <v/>
      </c>
      <c r="AF9" t="str">
        <f t="shared" si="11"/>
        <v/>
      </c>
      <c r="AG9" t="str">
        <f t="shared" si="12"/>
        <v/>
      </c>
      <c r="AH9" t="str">
        <f t="shared" si="13"/>
        <v/>
      </c>
      <c r="AI9" t="str">
        <f t="shared" si="14"/>
        <v/>
      </c>
      <c r="AJ9" t="str">
        <f t="shared" si="15"/>
        <v/>
      </c>
      <c r="AK9" t="str">
        <f t="shared" si="16"/>
        <v/>
      </c>
      <c r="AL9" t="str">
        <f t="shared" si="17"/>
        <v/>
      </c>
      <c r="AM9" t="str">
        <f t="shared" si="18"/>
        <v/>
      </c>
      <c r="AN9" t="str">
        <f t="shared" si="19"/>
        <v/>
      </c>
      <c r="AO9">
        <v>3</v>
      </c>
      <c r="AP9" t="str">
        <f t="shared" si="31"/>
        <v/>
      </c>
      <c r="AQ9" t="str">
        <f t="shared" si="32"/>
        <v/>
      </c>
      <c r="AR9" s="177" t="str">
        <f t="shared" si="33"/>
        <v/>
      </c>
      <c r="AS9">
        <f t="shared" si="20"/>
        <v>0</v>
      </c>
      <c r="AT9">
        <f t="shared" si="20"/>
        <v>0</v>
      </c>
      <c r="AU9">
        <f t="shared" si="20"/>
        <v>0</v>
      </c>
      <c r="AV9">
        <f t="shared" si="20"/>
        <v>0</v>
      </c>
      <c r="AW9">
        <f t="shared" si="34"/>
        <v>0</v>
      </c>
      <c r="AX9">
        <f t="shared" si="34"/>
        <v>0</v>
      </c>
      <c r="AY9">
        <f t="shared" si="34"/>
        <v>0</v>
      </c>
      <c r="AZ9">
        <f t="shared" si="34"/>
        <v>0</v>
      </c>
      <c r="BC9" t="str">
        <f t="shared" si="21"/>
        <v/>
      </c>
      <c r="BD9" t="str">
        <f t="shared" si="22"/>
        <v/>
      </c>
      <c r="BE9" t="str">
        <f t="shared" si="23"/>
        <v/>
      </c>
      <c r="BF9" t="str">
        <f t="shared" si="24"/>
        <v/>
      </c>
      <c r="BG9" s="4" t="str">
        <f t="shared" si="25"/>
        <v>999:99.99</v>
      </c>
      <c r="BK9">
        <f t="shared" si="26"/>
        <v>0</v>
      </c>
      <c r="BL9">
        <f t="shared" si="27"/>
        <v>0</v>
      </c>
      <c r="BN9" t="s">
        <v>270</v>
      </c>
      <c r="BO9" t="s">
        <v>286</v>
      </c>
      <c r="BQ9" t="s">
        <v>293</v>
      </c>
      <c r="BR9">
        <v>1</v>
      </c>
      <c r="BT9" t="s">
        <v>293</v>
      </c>
      <c r="BU9">
        <v>1</v>
      </c>
    </row>
    <row r="10" spans="1:73" ht="14.25" customHeight="1" x14ac:dyDescent="0.2">
      <c r="A10" s="15">
        <v>4</v>
      </c>
      <c r="B10" s="20" t="str">
        <f t="shared" si="28"/>
        <v/>
      </c>
      <c r="C10" s="129"/>
      <c r="D10" s="171"/>
      <c r="E10" s="171"/>
      <c r="F10" s="141"/>
      <c r="G10" s="82"/>
      <c r="H10" s="163" t="str">
        <f t="shared" si="0"/>
        <v/>
      </c>
      <c r="I10" s="82"/>
      <c r="J10" s="163" t="str">
        <f t="shared" si="1"/>
        <v/>
      </c>
      <c r="K10" s="82"/>
      <c r="L10" s="163" t="str">
        <f t="shared" si="2"/>
        <v/>
      </c>
      <c r="M10" s="82"/>
      <c r="N10" s="163" t="str">
        <f t="shared" si="3"/>
        <v/>
      </c>
      <c r="O10" s="158"/>
      <c r="P10" s="140" t="str">
        <f t="shared" si="29"/>
        <v/>
      </c>
      <c r="Q10">
        <v>4</v>
      </c>
      <c r="R10" t="str">
        <f>IF(Q10&lt;=Q$6,VLOOKUP(Q10,申込一覧表!AI:AJ,2,0),"")</f>
        <v/>
      </c>
      <c r="S10" t="str">
        <f>IF(Q10&lt;=Q$6,VLOOKUP(R10,申込一覧表!$AJ$6:$AK$87,2,0),"")</f>
        <v/>
      </c>
      <c r="T10">
        <f>IF(Q10&lt;=Q$6,VLOOKUP(Q10,申込一覧表!AI:AL,4,0),0)</f>
        <v>0</v>
      </c>
      <c r="U10" s="21" t="str">
        <f t="shared" si="30"/>
        <v/>
      </c>
      <c r="W10" t="str">
        <f>IF(Q10&lt;=Q$6,VLOOKUP(Q10,申込一覧表!AI:AR,10,0),"")</f>
        <v/>
      </c>
      <c r="X10" t="str">
        <f>IF(Q10&lt;=Q$6,VLOOKUP(Q10,申込一覧表!AI:AO,7,0),"")</f>
        <v/>
      </c>
      <c r="Y10">
        <f t="shared" si="4"/>
        <v>112</v>
      </c>
      <c r="Z10">
        <f t="shared" si="5"/>
        <v>112</v>
      </c>
      <c r="AA10">
        <f t="shared" si="6"/>
        <v>56</v>
      </c>
      <c r="AB10">
        <f t="shared" si="7"/>
        <v>0</v>
      </c>
      <c r="AC10" t="str">
        <f t="shared" si="8"/>
        <v/>
      </c>
      <c r="AD10" t="str">
        <f t="shared" si="9"/>
        <v/>
      </c>
      <c r="AE10" t="str">
        <f t="shared" si="10"/>
        <v/>
      </c>
      <c r="AF10" t="str">
        <f t="shared" si="11"/>
        <v/>
      </c>
      <c r="AG10" t="str">
        <f t="shared" si="12"/>
        <v/>
      </c>
      <c r="AH10" t="str">
        <f t="shared" si="13"/>
        <v/>
      </c>
      <c r="AI10" t="str">
        <f t="shared" si="14"/>
        <v/>
      </c>
      <c r="AJ10" t="str">
        <f t="shared" si="15"/>
        <v/>
      </c>
      <c r="AK10" t="str">
        <f t="shared" si="16"/>
        <v/>
      </c>
      <c r="AL10" t="str">
        <f t="shared" si="17"/>
        <v/>
      </c>
      <c r="AM10" t="str">
        <f t="shared" si="18"/>
        <v/>
      </c>
      <c r="AN10" t="str">
        <f t="shared" si="19"/>
        <v/>
      </c>
      <c r="AO10">
        <v>4</v>
      </c>
      <c r="AP10" t="str">
        <f t="shared" si="31"/>
        <v/>
      </c>
      <c r="AQ10" t="str">
        <f t="shared" si="32"/>
        <v/>
      </c>
      <c r="AR10" s="177" t="str">
        <f t="shared" si="33"/>
        <v/>
      </c>
      <c r="AS10">
        <f t="shared" si="20"/>
        <v>0</v>
      </c>
      <c r="AT10">
        <f t="shared" si="20"/>
        <v>0</v>
      </c>
      <c r="AU10">
        <f t="shared" si="20"/>
        <v>0</v>
      </c>
      <c r="AV10">
        <f t="shared" si="20"/>
        <v>0</v>
      </c>
      <c r="AW10">
        <f t="shared" si="34"/>
        <v>0</v>
      </c>
      <c r="AX10">
        <f t="shared" si="34"/>
        <v>0</v>
      </c>
      <c r="AY10">
        <f t="shared" si="34"/>
        <v>0</v>
      </c>
      <c r="AZ10">
        <f t="shared" si="34"/>
        <v>0</v>
      </c>
      <c r="BC10" t="str">
        <f t="shared" si="21"/>
        <v/>
      </c>
      <c r="BD10" t="str">
        <f t="shared" si="22"/>
        <v/>
      </c>
      <c r="BE10" t="str">
        <f t="shared" si="23"/>
        <v/>
      </c>
      <c r="BF10" t="str">
        <f t="shared" si="24"/>
        <v/>
      </c>
      <c r="BG10" s="4" t="str">
        <f t="shared" si="25"/>
        <v>999:99.99</v>
      </c>
      <c r="BJ10">
        <f>COUNTA(F7:F10)</f>
        <v>0</v>
      </c>
      <c r="BK10">
        <f t="shared" si="26"/>
        <v>0</v>
      </c>
      <c r="BL10">
        <f t="shared" si="27"/>
        <v>0</v>
      </c>
      <c r="BM10" t="s">
        <v>253</v>
      </c>
      <c r="BN10" t="s">
        <v>271</v>
      </c>
      <c r="BO10" t="s">
        <v>287</v>
      </c>
      <c r="BQ10" t="s">
        <v>294</v>
      </c>
      <c r="BR10">
        <v>2</v>
      </c>
      <c r="BT10" t="s">
        <v>294</v>
      </c>
      <c r="BU10">
        <v>2</v>
      </c>
    </row>
    <row r="11" spans="1:73" ht="14.25" customHeight="1" x14ac:dyDescent="0.2">
      <c r="A11" s="15">
        <v>5</v>
      </c>
      <c r="B11" s="20" t="str">
        <f t="shared" si="28"/>
        <v/>
      </c>
      <c r="C11" s="129"/>
      <c r="D11" s="171"/>
      <c r="E11" s="171"/>
      <c r="F11" s="141"/>
      <c r="G11" s="82"/>
      <c r="H11" s="163" t="str">
        <f t="shared" si="0"/>
        <v/>
      </c>
      <c r="I11" s="82"/>
      <c r="J11" s="163" t="str">
        <f t="shared" si="1"/>
        <v/>
      </c>
      <c r="K11" s="82"/>
      <c r="L11" s="163" t="str">
        <f t="shared" si="2"/>
        <v/>
      </c>
      <c r="M11" s="82"/>
      <c r="N11" s="163" t="str">
        <f t="shared" si="3"/>
        <v/>
      </c>
      <c r="O11" s="158"/>
      <c r="P11" s="140" t="str">
        <f t="shared" si="29"/>
        <v/>
      </c>
      <c r="Q11">
        <v>5</v>
      </c>
      <c r="R11" t="str">
        <f>IF(Q11&lt;=Q$6,VLOOKUP(Q11,申込一覧表!AI:AJ,2,0),"")</f>
        <v/>
      </c>
      <c r="S11" t="str">
        <f>IF(Q11&lt;=Q$6,VLOOKUP(R11,申込一覧表!$AJ$6:$AK$87,2,0),"")</f>
        <v/>
      </c>
      <c r="T11">
        <f>IF(Q11&lt;=Q$6,VLOOKUP(Q11,申込一覧表!AI:AL,4,0),0)</f>
        <v>0</v>
      </c>
      <c r="U11" s="21" t="str">
        <f t="shared" si="30"/>
        <v/>
      </c>
      <c r="W11" t="str">
        <f>IF(Q11&lt;=Q$6,VLOOKUP(Q11,申込一覧表!AI:AR,10,0),"")</f>
        <v/>
      </c>
      <c r="X11" t="str">
        <f>IF(Q11&lt;=Q$6,VLOOKUP(Q11,申込一覧表!AI:AO,7,0),"")</f>
        <v/>
      </c>
      <c r="Y11">
        <f t="shared" si="4"/>
        <v>112</v>
      </c>
      <c r="Z11">
        <f t="shared" si="5"/>
        <v>112</v>
      </c>
      <c r="AA11">
        <f t="shared" si="6"/>
        <v>56</v>
      </c>
      <c r="AB11">
        <f t="shared" si="7"/>
        <v>0</v>
      </c>
      <c r="AC11" t="str">
        <f t="shared" si="8"/>
        <v/>
      </c>
      <c r="AD11" t="str">
        <f t="shared" si="9"/>
        <v/>
      </c>
      <c r="AE11" t="str">
        <f t="shared" si="10"/>
        <v/>
      </c>
      <c r="AF11" t="str">
        <f t="shared" si="11"/>
        <v/>
      </c>
      <c r="AG11" t="str">
        <f t="shared" si="12"/>
        <v/>
      </c>
      <c r="AH11" t="str">
        <f t="shared" si="13"/>
        <v/>
      </c>
      <c r="AI11" t="str">
        <f t="shared" si="14"/>
        <v/>
      </c>
      <c r="AJ11" t="str">
        <f t="shared" si="15"/>
        <v/>
      </c>
      <c r="AK11" t="str">
        <f t="shared" si="16"/>
        <v/>
      </c>
      <c r="AL11" t="str">
        <f t="shared" si="17"/>
        <v/>
      </c>
      <c r="AM11" t="str">
        <f t="shared" si="18"/>
        <v/>
      </c>
      <c r="AN11" t="str">
        <f t="shared" si="19"/>
        <v/>
      </c>
      <c r="AO11">
        <v>5</v>
      </c>
      <c r="AP11" t="str">
        <f t="shared" si="31"/>
        <v/>
      </c>
      <c r="AQ11" t="str">
        <f t="shared" si="32"/>
        <v/>
      </c>
      <c r="AR11" s="177" t="str">
        <f t="shared" si="33"/>
        <v/>
      </c>
      <c r="AS11">
        <f t="shared" si="20"/>
        <v>0</v>
      </c>
      <c r="AT11">
        <f t="shared" si="20"/>
        <v>0</v>
      </c>
      <c r="AU11">
        <f t="shared" si="20"/>
        <v>0</v>
      </c>
      <c r="AV11">
        <f t="shared" si="20"/>
        <v>0</v>
      </c>
      <c r="BC11" t="str">
        <f t="shared" si="21"/>
        <v/>
      </c>
      <c r="BD11" t="str">
        <f t="shared" si="22"/>
        <v/>
      </c>
      <c r="BE11" t="str">
        <f t="shared" si="23"/>
        <v/>
      </c>
      <c r="BF11" t="str">
        <f t="shared" si="24"/>
        <v/>
      </c>
      <c r="BG11" s="4" t="str">
        <f t="shared" si="25"/>
        <v>999:99.99</v>
      </c>
      <c r="BK11">
        <f t="shared" si="26"/>
        <v>0</v>
      </c>
      <c r="BL11">
        <f t="shared" si="27"/>
        <v>0</v>
      </c>
      <c r="BQ11" t="s">
        <v>295</v>
      </c>
      <c r="BR11">
        <v>3</v>
      </c>
      <c r="BT11" t="s">
        <v>295</v>
      </c>
      <c r="BU11">
        <v>3</v>
      </c>
    </row>
    <row r="12" spans="1:73" ht="14.25" customHeight="1" x14ac:dyDescent="0.2">
      <c r="A12" s="15">
        <v>6</v>
      </c>
      <c r="B12" s="20" t="str">
        <f t="shared" si="28"/>
        <v/>
      </c>
      <c r="C12" s="129"/>
      <c r="D12" s="171"/>
      <c r="E12" s="171"/>
      <c r="F12" s="141"/>
      <c r="G12" s="82"/>
      <c r="H12" s="163" t="str">
        <f t="shared" si="0"/>
        <v/>
      </c>
      <c r="I12" s="82"/>
      <c r="J12" s="163" t="str">
        <f t="shared" si="1"/>
        <v/>
      </c>
      <c r="K12" s="82"/>
      <c r="L12" s="163" t="str">
        <f t="shared" si="2"/>
        <v/>
      </c>
      <c r="M12" s="82"/>
      <c r="N12" s="163" t="str">
        <f t="shared" si="3"/>
        <v/>
      </c>
      <c r="O12" s="158"/>
      <c r="P12" s="140" t="str">
        <f t="shared" si="29"/>
        <v/>
      </c>
      <c r="Q12">
        <v>6</v>
      </c>
      <c r="R12" t="str">
        <f>IF(Q12&lt;=Q$6,VLOOKUP(Q12,申込一覧表!AI:AJ,2,0),"")</f>
        <v/>
      </c>
      <c r="S12" t="str">
        <f>IF(Q12&lt;=Q$6,VLOOKUP(R12,申込一覧表!$AJ$6:$AK$87,2,0),"")</f>
        <v/>
      </c>
      <c r="T12">
        <f>IF(Q12&lt;=Q$6,VLOOKUP(Q12,申込一覧表!AI:AL,4,0),0)</f>
        <v>0</v>
      </c>
      <c r="U12" s="21" t="str">
        <f t="shared" si="30"/>
        <v/>
      </c>
      <c r="W12" t="str">
        <f>IF(Q12&lt;=Q$6,VLOOKUP(Q12,申込一覧表!AI:AR,10,0),"")</f>
        <v/>
      </c>
      <c r="X12" t="str">
        <f>IF(Q12&lt;=Q$6,VLOOKUP(Q12,申込一覧表!AI:AO,7,0),"")</f>
        <v/>
      </c>
      <c r="Y12">
        <f t="shared" si="4"/>
        <v>112</v>
      </c>
      <c r="Z12">
        <f t="shared" si="5"/>
        <v>112</v>
      </c>
      <c r="AA12">
        <f t="shared" si="6"/>
        <v>56</v>
      </c>
      <c r="AB12">
        <f t="shared" si="7"/>
        <v>0</v>
      </c>
      <c r="AC12" t="str">
        <f t="shared" si="8"/>
        <v/>
      </c>
      <c r="AD12" t="str">
        <f t="shared" si="9"/>
        <v/>
      </c>
      <c r="AE12" t="str">
        <f t="shared" si="10"/>
        <v/>
      </c>
      <c r="AF12" t="str">
        <f t="shared" si="11"/>
        <v/>
      </c>
      <c r="AG12" t="str">
        <f t="shared" si="12"/>
        <v/>
      </c>
      <c r="AH12" t="str">
        <f t="shared" si="13"/>
        <v/>
      </c>
      <c r="AI12" t="str">
        <f t="shared" si="14"/>
        <v/>
      </c>
      <c r="AJ12" t="str">
        <f t="shared" si="15"/>
        <v/>
      </c>
      <c r="AK12" t="str">
        <f t="shared" si="16"/>
        <v/>
      </c>
      <c r="AL12" t="str">
        <f t="shared" si="17"/>
        <v/>
      </c>
      <c r="AM12" t="str">
        <f t="shared" si="18"/>
        <v/>
      </c>
      <c r="AN12" t="str">
        <f t="shared" si="19"/>
        <v/>
      </c>
      <c r="AO12">
        <v>6</v>
      </c>
      <c r="AP12" t="str">
        <f t="shared" si="31"/>
        <v/>
      </c>
      <c r="AQ12" t="str">
        <f t="shared" si="32"/>
        <v/>
      </c>
      <c r="AR12" s="177" t="str">
        <f t="shared" si="33"/>
        <v/>
      </c>
      <c r="AS12">
        <f t="shared" si="20"/>
        <v>0</v>
      </c>
      <c r="AT12">
        <f t="shared" si="20"/>
        <v>0</v>
      </c>
      <c r="AU12">
        <f t="shared" si="20"/>
        <v>0</v>
      </c>
      <c r="AV12">
        <f t="shared" si="20"/>
        <v>0</v>
      </c>
      <c r="BC12" t="str">
        <f t="shared" si="21"/>
        <v/>
      </c>
      <c r="BD12" t="str">
        <f t="shared" si="22"/>
        <v/>
      </c>
      <c r="BE12" t="str">
        <f t="shared" si="23"/>
        <v/>
      </c>
      <c r="BF12" t="str">
        <f t="shared" si="24"/>
        <v/>
      </c>
      <c r="BG12" s="4" t="str">
        <f t="shared" si="25"/>
        <v>999:99.99</v>
      </c>
      <c r="BK12">
        <f t="shared" si="26"/>
        <v>0</v>
      </c>
      <c r="BL12">
        <f t="shared" si="27"/>
        <v>0</v>
      </c>
      <c r="BM12" t="s">
        <v>253</v>
      </c>
      <c r="BQ12" t="s">
        <v>296</v>
      </c>
      <c r="BR12">
        <v>4</v>
      </c>
      <c r="BT12" t="s">
        <v>296</v>
      </c>
      <c r="BU12">
        <v>4</v>
      </c>
    </row>
    <row r="13" spans="1:73" ht="14.25" customHeight="1" x14ac:dyDescent="0.2">
      <c r="A13" s="15">
        <v>7</v>
      </c>
      <c r="B13" s="20" t="str">
        <f t="shared" si="28"/>
        <v/>
      </c>
      <c r="C13" s="129"/>
      <c r="D13" s="171"/>
      <c r="E13" s="171"/>
      <c r="F13" s="81"/>
      <c r="G13" s="82"/>
      <c r="H13" s="163" t="str">
        <f t="shared" si="0"/>
        <v/>
      </c>
      <c r="I13" s="82"/>
      <c r="J13" s="163" t="str">
        <f t="shared" si="1"/>
        <v/>
      </c>
      <c r="K13" s="82"/>
      <c r="L13" s="163" t="str">
        <f t="shared" si="2"/>
        <v/>
      </c>
      <c r="M13" s="82"/>
      <c r="N13" s="163" t="str">
        <f t="shared" si="3"/>
        <v/>
      </c>
      <c r="O13" s="158"/>
      <c r="P13" s="140" t="str">
        <f t="shared" si="29"/>
        <v/>
      </c>
      <c r="Q13">
        <v>7</v>
      </c>
      <c r="R13" t="str">
        <f>IF(Q13&lt;=Q$6,VLOOKUP(Q13,申込一覧表!AI:AJ,2,0),"")</f>
        <v/>
      </c>
      <c r="S13" t="str">
        <f>IF(Q13&lt;=Q$6,VLOOKUP(R13,申込一覧表!$AJ$6:$AK$87,2,0),"")</f>
        <v/>
      </c>
      <c r="T13">
        <f>IF(Q13&lt;=Q$6,VLOOKUP(Q13,申込一覧表!AI:AL,4,0),0)</f>
        <v>0</v>
      </c>
      <c r="U13" s="21" t="str">
        <f t="shared" si="30"/>
        <v/>
      </c>
      <c r="W13" t="str">
        <f>IF(Q13&lt;=Q$6,VLOOKUP(Q13,申込一覧表!AI:AR,10,0),"")</f>
        <v/>
      </c>
      <c r="X13" t="str">
        <f>IF(Q13&lt;=Q$6,VLOOKUP(Q13,申込一覧表!AI:AO,7,0),"")</f>
        <v/>
      </c>
      <c r="Y13">
        <f t="shared" si="4"/>
        <v>112</v>
      </c>
      <c r="Z13">
        <f t="shared" si="5"/>
        <v>112</v>
      </c>
      <c r="AA13">
        <f t="shared" si="6"/>
        <v>56</v>
      </c>
      <c r="AB13">
        <f t="shared" si="7"/>
        <v>0</v>
      </c>
      <c r="AC13" t="str">
        <f t="shared" si="8"/>
        <v/>
      </c>
      <c r="AD13" t="str">
        <f t="shared" si="9"/>
        <v/>
      </c>
      <c r="AE13" t="str">
        <f t="shared" si="10"/>
        <v/>
      </c>
      <c r="AF13" t="str">
        <f t="shared" si="11"/>
        <v/>
      </c>
      <c r="AG13" t="str">
        <f t="shared" si="12"/>
        <v/>
      </c>
      <c r="AH13" t="str">
        <f t="shared" si="13"/>
        <v/>
      </c>
      <c r="AI13" t="str">
        <f t="shared" si="14"/>
        <v/>
      </c>
      <c r="AJ13" t="str">
        <f t="shared" si="15"/>
        <v/>
      </c>
      <c r="AK13" t="str">
        <f t="shared" si="16"/>
        <v/>
      </c>
      <c r="AL13" t="str">
        <f t="shared" si="17"/>
        <v/>
      </c>
      <c r="AM13" t="str">
        <f t="shared" si="18"/>
        <v/>
      </c>
      <c r="AN13" t="str">
        <f t="shared" si="19"/>
        <v/>
      </c>
      <c r="AO13">
        <v>7</v>
      </c>
      <c r="AP13" t="str">
        <f t="shared" si="31"/>
        <v/>
      </c>
      <c r="AQ13" t="str">
        <f t="shared" si="32"/>
        <v/>
      </c>
      <c r="AR13" s="177" t="str">
        <f t="shared" si="33"/>
        <v/>
      </c>
      <c r="AS13">
        <f t="shared" si="20"/>
        <v>0</v>
      </c>
      <c r="AT13">
        <f t="shared" si="20"/>
        <v>0</v>
      </c>
      <c r="AU13">
        <f t="shared" si="20"/>
        <v>0</v>
      </c>
      <c r="AV13">
        <f t="shared" si="20"/>
        <v>0</v>
      </c>
      <c r="AW13">
        <f t="shared" ref="AW13:AZ14" si="35">IF(AW$6=$AP13,1,0)</f>
        <v>0</v>
      </c>
      <c r="AX13">
        <f t="shared" si="35"/>
        <v>0</v>
      </c>
      <c r="AY13">
        <f t="shared" si="35"/>
        <v>0</v>
      </c>
      <c r="AZ13">
        <f t="shared" si="35"/>
        <v>0</v>
      </c>
      <c r="BC13" t="str">
        <f t="shared" si="21"/>
        <v/>
      </c>
      <c r="BD13" t="str">
        <f t="shared" si="22"/>
        <v/>
      </c>
      <c r="BE13" t="str">
        <f t="shared" si="23"/>
        <v/>
      </c>
      <c r="BF13" t="str">
        <f t="shared" si="24"/>
        <v/>
      </c>
      <c r="BG13" s="4" t="str">
        <f t="shared" si="25"/>
        <v>999:99.99</v>
      </c>
      <c r="BK13">
        <f t="shared" si="26"/>
        <v>0</v>
      </c>
      <c r="BL13">
        <f t="shared" si="27"/>
        <v>0</v>
      </c>
      <c r="BQ13" t="s">
        <v>297</v>
      </c>
      <c r="BR13">
        <v>5</v>
      </c>
      <c r="BT13" t="s">
        <v>297</v>
      </c>
      <c r="BU13">
        <v>5</v>
      </c>
    </row>
    <row r="14" spans="1:73" ht="14.25" customHeight="1" x14ac:dyDescent="0.2">
      <c r="A14" s="15">
        <v>8</v>
      </c>
      <c r="B14" s="20" t="str">
        <f t="shared" si="28"/>
        <v/>
      </c>
      <c r="C14" s="129"/>
      <c r="D14" s="171"/>
      <c r="E14" s="171"/>
      <c r="F14" s="81"/>
      <c r="G14" s="82"/>
      <c r="H14" s="163" t="str">
        <f t="shared" si="0"/>
        <v/>
      </c>
      <c r="I14" s="82"/>
      <c r="J14" s="163" t="str">
        <f t="shared" si="1"/>
        <v/>
      </c>
      <c r="K14" s="82"/>
      <c r="L14" s="163" t="str">
        <f t="shared" si="2"/>
        <v/>
      </c>
      <c r="M14" s="82"/>
      <c r="N14" s="163" t="str">
        <f t="shared" si="3"/>
        <v/>
      </c>
      <c r="O14" s="158"/>
      <c r="P14" s="140" t="str">
        <f t="shared" si="29"/>
        <v/>
      </c>
      <c r="Q14">
        <v>8</v>
      </c>
      <c r="R14" t="str">
        <f>IF(Q14&lt;=Q$6,VLOOKUP(Q14,申込一覧表!AI:AJ,2,0),"")</f>
        <v/>
      </c>
      <c r="S14" t="str">
        <f>IF(Q14&lt;=Q$6,VLOOKUP(R14,申込一覧表!$AJ$6:$AK$87,2,0),"")</f>
        <v/>
      </c>
      <c r="T14">
        <f>IF(Q14&lt;=Q$6,VLOOKUP(Q14,申込一覧表!AI:AL,4,0),0)</f>
        <v>0</v>
      </c>
      <c r="U14" s="21" t="str">
        <f t="shared" si="30"/>
        <v/>
      </c>
      <c r="W14" t="str">
        <f>IF(Q14&lt;=Q$6,VLOOKUP(Q14,申込一覧表!AI:AR,10,0),"")</f>
        <v/>
      </c>
      <c r="X14" t="str">
        <f>IF(Q14&lt;=Q$6,VLOOKUP(Q14,申込一覧表!AI:AO,7,0),"")</f>
        <v/>
      </c>
      <c r="Y14">
        <f t="shared" si="4"/>
        <v>112</v>
      </c>
      <c r="Z14">
        <f>COUNTIF($G$17:$M$24,U14)+COUNTIF($G$37:$M$44,U14)</f>
        <v>112</v>
      </c>
      <c r="AA14">
        <f t="shared" si="6"/>
        <v>56</v>
      </c>
      <c r="AB14">
        <f t="shared" si="7"/>
        <v>0</v>
      </c>
      <c r="AC14" t="str">
        <f t="shared" si="8"/>
        <v/>
      </c>
      <c r="AD14" t="str">
        <f t="shared" si="9"/>
        <v/>
      </c>
      <c r="AE14" t="str">
        <f t="shared" si="10"/>
        <v/>
      </c>
      <c r="AF14" t="str">
        <f t="shared" si="11"/>
        <v/>
      </c>
      <c r="AG14" t="str">
        <f t="shared" si="12"/>
        <v/>
      </c>
      <c r="AH14" t="str">
        <f t="shared" si="13"/>
        <v/>
      </c>
      <c r="AI14" t="str">
        <f t="shared" si="14"/>
        <v/>
      </c>
      <c r="AJ14" t="str">
        <f t="shared" si="15"/>
        <v/>
      </c>
      <c r="AK14" t="str">
        <f t="shared" si="16"/>
        <v/>
      </c>
      <c r="AL14" t="str">
        <f t="shared" si="17"/>
        <v/>
      </c>
      <c r="AM14" t="str">
        <f t="shared" si="18"/>
        <v/>
      </c>
      <c r="AN14" t="str">
        <f t="shared" si="19"/>
        <v/>
      </c>
      <c r="AO14">
        <v>8</v>
      </c>
      <c r="AP14" t="str">
        <f t="shared" si="31"/>
        <v/>
      </c>
      <c r="AQ14" t="str">
        <f t="shared" si="32"/>
        <v/>
      </c>
      <c r="AR14" s="177" t="str">
        <f t="shared" si="33"/>
        <v/>
      </c>
      <c r="AS14">
        <f t="shared" si="20"/>
        <v>0</v>
      </c>
      <c r="AT14">
        <f t="shared" si="20"/>
        <v>0</v>
      </c>
      <c r="AU14">
        <f t="shared" si="20"/>
        <v>0</v>
      </c>
      <c r="AV14">
        <f t="shared" si="20"/>
        <v>0</v>
      </c>
      <c r="AW14">
        <f t="shared" si="35"/>
        <v>0</v>
      </c>
      <c r="AX14">
        <f t="shared" si="35"/>
        <v>0</v>
      </c>
      <c r="AY14">
        <f t="shared" si="35"/>
        <v>0</v>
      </c>
      <c r="AZ14">
        <f t="shared" si="35"/>
        <v>0</v>
      </c>
      <c r="BC14" t="str">
        <f t="shared" si="21"/>
        <v/>
      </c>
      <c r="BD14" t="str">
        <f t="shared" si="22"/>
        <v/>
      </c>
      <c r="BE14" t="str">
        <f t="shared" si="23"/>
        <v/>
      </c>
      <c r="BF14" t="str">
        <f t="shared" si="24"/>
        <v/>
      </c>
      <c r="BG14" s="4" t="str">
        <f t="shared" si="25"/>
        <v>999:99.99</v>
      </c>
      <c r="BJ14">
        <f>COUNTA(F13:F14)</f>
        <v>0</v>
      </c>
      <c r="BK14">
        <f t="shared" si="26"/>
        <v>0</v>
      </c>
      <c r="BL14">
        <f t="shared" si="27"/>
        <v>0</v>
      </c>
      <c r="BM14" t="s">
        <v>253</v>
      </c>
      <c r="BT14" t="s">
        <v>356</v>
      </c>
      <c r="BU14">
        <v>6</v>
      </c>
    </row>
    <row r="15" spans="1:73" ht="14.25" customHeight="1" x14ac:dyDescent="0.2">
      <c r="C15" s="102"/>
      <c r="D15" s="102"/>
      <c r="E15" s="156"/>
      <c r="F15" s="26"/>
      <c r="G15" s="166"/>
      <c r="H15" s="164"/>
      <c r="I15" s="166"/>
      <c r="J15" s="164" t="str">
        <f t="shared" si="1"/>
        <v/>
      </c>
      <c r="K15" s="166"/>
      <c r="L15" s="164" t="str">
        <f t="shared" si="2"/>
        <v/>
      </c>
      <c r="M15" s="166"/>
      <c r="N15" s="164" t="str">
        <f t="shared" si="3"/>
        <v/>
      </c>
      <c r="O15" s="156"/>
      <c r="P15" s="27"/>
      <c r="Q15">
        <v>9</v>
      </c>
      <c r="R15" t="str">
        <f>IF(Q15&lt;=Q$6,VLOOKUP(Q15,申込一覧表!AI:AJ,2,0),"")</f>
        <v/>
      </c>
      <c r="S15" t="str">
        <f>IF(Q15&lt;=Q$6,VLOOKUP(R15,申込一覧表!$AJ$6:$AK$87,2,0),"")</f>
        <v/>
      </c>
      <c r="T15">
        <f>IF(Q15&lt;=Q$6,VLOOKUP(Q15,申込一覧表!AI:AL,4,0),0)</f>
        <v>0</v>
      </c>
      <c r="U15" s="21" t="str">
        <f t="shared" si="30"/>
        <v/>
      </c>
      <c r="W15" t="str">
        <f>IF(Q15&lt;=Q$6,VLOOKUP(Q15,申込一覧表!AI:AR,10,0),"")</f>
        <v/>
      </c>
      <c r="X15" t="str">
        <f>IF(Q15&lt;=Q$6,VLOOKUP(Q15,申込一覧表!AI:AO,7,0),"")</f>
        <v/>
      </c>
      <c r="Y15">
        <f t="shared" si="4"/>
        <v>112</v>
      </c>
      <c r="Z15">
        <f t="shared" si="5"/>
        <v>112</v>
      </c>
      <c r="AA15">
        <f t="shared" si="6"/>
        <v>56</v>
      </c>
      <c r="AB15">
        <f t="shared" si="7"/>
        <v>0</v>
      </c>
      <c r="AC15" t="str">
        <f t="shared" si="8"/>
        <v/>
      </c>
      <c r="AD15" t="str">
        <f t="shared" si="9"/>
        <v/>
      </c>
      <c r="AE15" t="str">
        <f t="shared" si="10"/>
        <v/>
      </c>
      <c r="AF15" t="str">
        <f t="shared" si="11"/>
        <v/>
      </c>
      <c r="AG15" t="str">
        <f t="shared" si="12"/>
        <v/>
      </c>
      <c r="AH15" t="str">
        <f t="shared" si="13"/>
        <v/>
      </c>
      <c r="AI15" t="str">
        <f t="shared" si="14"/>
        <v/>
      </c>
      <c r="AJ15" t="str">
        <f t="shared" si="15"/>
        <v/>
      </c>
      <c r="AK15" t="str">
        <f t="shared" si="16"/>
        <v/>
      </c>
      <c r="AL15" t="str">
        <f t="shared" si="17"/>
        <v/>
      </c>
      <c r="AM15" t="str">
        <f t="shared" si="18"/>
        <v/>
      </c>
      <c r="AN15" t="str">
        <f t="shared" si="19"/>
        <v/>
      </c>
      <c r="AO15">
        <v>9</v>
      </c>
      <c r="AS15">
        <f t="shared" ref="AS15:AZ15" si="36">SUM(AS7:AS14)</f>
        <v>0</v>
      </c>
      <c r="AT15">
        <f t="shared" si="36"/>
        <v>0</v>
      </c>
      <c r="AU15">
        <f t="shared" si="36"/>
        <v>0</v>
      </c>
      <c r="AV15">
        <f t="shared" si="36"/>
        <v>0</v>
      </c>
      <c r="AW15">
        <f t="shared" si="36"/>
        <v>0</v>
      </c>
      <c r="AX15">
        <f t="shared" si="36"/>
        <v>0</v>
      </c>
      <c r="AY15">
        <f t="shared" si="36"/>
        <v>0</v>
      </c>
      <c r="AZ15">
        <f t="shared" si="36"/>
        <v>0</v>
      </c>
      <c r="BB15" s="132">
        <f>SUM(AS15:AZ15)</f>
        <v>0</v>
      </c>
      <c r="BC15" t="str">
        <f t="shared" si="21"/>
        <v/>
      </c>
      <c r="BD15" t="str">
        <f t="shared" si="22"/>
        <v/>
      </c>
      <c r="BE15" t="str">
        <f t="shared" si="23"/>
        <v/>
      </c>
      <c r="BF15" t="str">
        <f t="shared" si="24"/>
        <v/>
      </c>
      <c r="BG15" s="4"/>
      <c r="BK15">
        <f>SUM(BK7:BK14)</f>
        <v>0</v>
      </c>
      <c r="BL15">
        <f>COUNTIF(BL7:BL14,5)</f>
        <v>0</v>
      </c>
      <c r="BT15" t="s">
        <v>357</v>
      </c>
      <c r="BU15">
        <v>7</v>
      </c>
    </row>
    <row r="16" spans="1:73" s="13" customFormat="1" ht="14.25" customHeight="1" x14ac:dyDescent="0.2">
      <c r="A16" s="28" t="s">
        <v>46</v>
      </c>
      <c r="B16" s="18"/>
      <c r="C16" s="18"/>
      <c r="D16" s="18"/>
      <c r="E16" s="157"/>
      <c r="F16" s="18"/>
      <c r="G16" s="19" t="str">
        <f>IF(BA25&gt;1,"区分の重複があります!!","")</f>
        <v/>
      </c>
      <c r="H16" s="165"/>
      <c r="I16" s="18"/>
      <c r="J16" s="165" t="str">
        <f t="shared" si="1"/>
        <v/>
      </c>
      <c r="K16" s="18"/>
      <c r="L16" s="165" t="str">
        <f t="shared" si="2"/>
        <v/>
      </c>
      <c r="M16" s="18"/>
      <c r="N16" s="165" t="str">
        <f t="shared" si="3"/>
        <v/>
      </c>
      <c r="O16" s="157"/>
      <c r="Q16">
        <v>10</v>
      </c>
      <c r="R16" t="str">
        <f>IF(Q16&lt;=Q$6,VLOOKUP(Q16,申込一覧表!AI:AJ,2,0),"")</f>
        <v/>
      </c>
      <c r="S16" t="str">
        <f>IF(Q16&lt;=Q$6,VLOOKUP(R16,申込一覧表!$AJ$6:$AK$87,2,0),"")</f>
        <v/>
      </c>
      <c r="T16">
        <f>IF(Q16&lt;=Q$6,VLOOKUP(Q16,申込一覧表!AI:AL,4,0),0)</f>
        <v>0</v>
      </c>
      <c r="U16" s="21" t="str">
        <f t="shared" ref="U16:U48" si="37">IF(T16=0,"",R16)</f>
        <v/>
      </c>
      <c r="V16"/>
      <c r="W16" t="str">
        <f>IF(Q16&lt;=Q$6,VLOOKUP(Q16,申込一覧表!AI:AR,10,0),"")</f>
        <v/>
      </c>
      <c r="X16" t="str">
        <f>IF(Q16&lt;=Q$6,VLOOKUP(Q16,申込一覧表!AI:AO,7,0),"")</f>
        <v/>
      </c>
      <c r="Y16">
        <f t="shared" si="4"/>
        <v>112</v>
      </c>
      <c r="Z16">
        <f t="shared" si="5"/>
        <v>112</v>
      </c>
      <c r="AA16">
        <f t="shared" si="6"/>
        <v>56</v>
      </c>
      <c r="AB16">
        <f t="shared" si="7"/>
        <v>0</v>
      </c>
      <c r="AC16" t="str">
        <f t="shared" si="8"/>
        <v/>
      </c>
      <c r="AD16" t="str">
        <f t="shared" si="9"/>
        <v/>
      </c>
      <c r="AE16" t="str">
        <f t="shared" si="10"/>
        <v/>
      </c>
      <c r="AF16" t="str">
        <f t="shared" si="11"/>
        <v/>
      </c>
      <c r="AG16" t="str">
        <f t="shared" si="12"/>
        <v/>
      </c>
      <c r="AH16" t="str">
        <f t="shared" si="13"/>
        <v/>
      </c>
      <c r="AI16" t="str">
        <f t="shared" si="14"/>
        <v/>
      </c>
      <c r="AJ16" t="str">
        <f t="shared" si="15"/>
        <v/>
      </c>
      <c r="AK16" t="str">
        <f t="shared" si="16"/>
        <v/>
      </c>
      <c r="AL16" t="str">
        <f t="shared" si="17"/>
        <v/>
      </c>
      <c r="AM16" t="str">
        <f t="shared" si="18"/>
        <v/>
      </c>
      <c r="AN16" t="str">
        <f t="shared" si="19"/>
        <v/>
      </c>
      <c r="AO16">
        <v>10</v>
      </c>
      <c r="AP16"/>
      <c r="AQ16"/>
      <c r="AR16"/>
      <c r="BC16" t="str">
        <f t="shared" si="21"/>
        <v/>
      </c>
      <c r="BD16" t="str">
        <f t="shared" si="22"/>
        <v/>
      </c>
      <c r="BE16" t="str">
        <f t="shared" si="23"/>
        <v/>
      </c>
      <c r="BF16" t="str">
        <f t="shared" si="24"/>
        <v/>
      </c>
      <c r="BG16" s="4"/>
      <c r="BK16">
        <f>BK15-BL15</f>
        <v>0</v>
      </c>
      <c r="BL16"/>
      <c r="BT16" t="s">
        <v>358</v>
      </c>
      <c r="BU16">
        <v>8</v>
      </c>
    </row>
    <row r="17" spans="1:73" ht="14.25" customHeight="1" x14ac:dyDescent="0.2">
      <c r="A17" s="15">
        <v>1</v>
      </c>
      <c r="B17" s="20" t="str">
        <f>IF(D17="","",$U$4)</f>
        <v/>
      </c>
      <c r="C17" s="129"/>
      <c r="D17" s="171"/>
      <c r="E17" s="171"/>
      <c r="F17" s="81"/>
      <c r="G17" s="82"/>
      <c r="H17" s="163" t="str">
        <f t="shared" ref="H17" si="38">IF(G17="","",VLOOKUP(G17,$R$7:$S$92,2,0))</f>
        <v/>
      </c>
      <c r="I17" s="82"/>
      <c r="J17" s="163" t="str">
        <f t="shared" ref="J17" si="39">IF(I17="","",VLOOKUP(I17,$R$7:$S$92,2,0))</f>
        <v/>
      </c>
      <c r="K17" s="82"/>
      <c r="L17" s="163" t="str">
        <f t="shared" ref="L17" si="40">IF(K17="","",VLOOKUP(K17,$R$7:$S$92,2,0))</f>
        <v/>
      </c>
      <c r="M17" s="82"/>
      <c r="N17" s="163" t="str">
        <f t="shared" ref="N17" si="41">IF(M17="","",VLOOKUP(M17,$R$7:$S$92,2,0))</f>
        <v/>
      </c>
      <c r="O17" s="158"/>
      <c r="P17" s="140" t="str">
        <f>IF(COUNTIF(AK17:AN17,"&gt;1")&gt;0,"泳者重複!!","")</f>
        <v/>
      </c>
      <c r="Q17">
        <v>11</v>
      </c>
      <c r="R17" t="str">
        <f>IF(Q17&lt;=Q$6,VLOOKUP(Q17,申込一覧表!AI:AJ,2,0),"")</f>
        <v/>
      </c>
      <c r="S17" t="str">
        <f>IF(Q17&lt;=Q$6,VLOOKUP(R17,申込一覧表!$AJ$6:$AK$87,2,0),"")</f>
        <v/>
      </c>
      <c r="T17">
        <f>IF(Q17&lt;=Q$6,VLOOKUP(Q17,申込一覧表!AI:AL,4,0),0)</f>
        <v>0</v>
      </c>
      <c r="U17" s="21" t="str">
        <f t="shared" si="37"/>
        <v/>
      </c>
      <c r="W17" t="str">
        <f>IF(Q17&lt;=Q$6,VLOOKUP(Q17,申込一覧表!AI:AR,10,0),"")</f>
        <v/>
      </c>
      <c r="X17" t="str">
        <f>IF(Q17&lt;=Q$6,VLOOKUP(Q17,申込一覧表!AI:AO,7,0),"")</f>
        <v/>
      </c>
      <c r="Y17">
        <f t="shared" si="4"/>
        <v>112</v>
      </c>
      <c r="Z17">
        <f t="shared" si="5"/>
        <v>112</v>
      </c>
      <c r="AA17">
        <f t="shared" si="6"/>
        <v>56</v>
      </c>
      <c r="AB17">
        <f t="shared" si="7"/>
        <v>0</v>
      </c>
      <c r="AC17" t="str">
        <f t="shared" si="8"/>
        <v/>
      </c>
      <c r="AD17" t="str">
        <f t="shared" si="9"/>
        <v/>
      </c>
      <c r="AE17" t="str">
        <f t="shared" si="10"/>
        <v/>
      </c>
      <c r="AF17" t="str">
        <f t="shared" si="11"/>
        <v/>
      </c>
      <c r="AG17" t="str">
        <f t="shared" si="12"/>
        <v/>
      </c>
      <c r="AH17" t="str">
        <f t="shared" si="13"/>
        <v/>
      </c>
      <c r="AI17" t="str">
        <f t="shared" si="14"/>
        <v/>
      </c>
      <c r="AJ17" t="str">
        <f t="shared" si="15"/>
        <v/>
      </c>
      <c r="AK17" t="str">
        <f t="shared" ref="AK17:AK24" si="42">IF(G17="","",VLOOKUP(G17,$U$7:$AB$93,6,0))</f>
        <v/>
      </c>
      <c r="AL17" t="str">
        <f t="shared" ref="AL17:AL24" si="43">IF(I17="","",VLOOKUP(I17,$U$7:$AB$93,6,0))</f>
        <v/>
      </c>
      <c r="AM17" t="str">
        <f t="shared" ref="AM17:AM24" si="44">IF(K17="","",VLOOKUP(K17,$U$7:$AB$93,6,0))</f>
        <v/>
      </c>
      <c r="AN17" t="str">
        <f t="shared" ref="AN17:AN24" si="45">IF(M17="","",VLOOKUP(M17,$U$7:$AB$93,6,0))</f>
        <v/>
      </c>
      <c r="AO17">
        <v>11</v>
      </c>
      <c r="AP17" t="str">
        <f t="shared" si="31"/>
        <v/>
      </c>
      <c r="AQ17" t="str">
        <f t="shared" si="32"/>
        <v/>
      </c>
      <c r="AS17">
        <f t="shared" ref="AS17:AV24" si="46">IF(AS$6=$AP17,1,0)</f>
        <v>0</v>
      </c>
      <c r="AT17">
        <f t="shared" si="46"/>
        <v>0</v>
      </c>
      <c r="AU17">
        <f t="shared" si="46"/>
        <v>0</v>
      </c>
      <c r="AV17">
        <f t="shared" si="46"/>
        <v>0</v>
      </c>
      <c r="AW17">
        <f t="shared" ref="AW17:AZ24" si="47">IF(AW$6=$AP17,1,0)</f>
        <v>0</v>
      </c>
      <c r="AX17">
        <f t="shared" si="47"/>
        <v>0</v>
      </c>
      <c r="AY17">
        <f t="shared" si="47"/>
        <v>0</v>
      </c>
      <c r="AZ17">
        <f t="shared" si="47"/>
        <v>0</v>
      </c>
      <c r="BC17" t="str">
        <f t="shared" si="21"/>
        <v/>
      </c>
      <c r="BD17" t="str">
        <f t="shared" si="22"/>
        <v/>
      </c>
      <c r="BE17" t="str">
        <f t="shared" si="23"/>
        <v/>
      </c>
      <c r="BF17" t="str">
        <f t="shared" si="24"/>
        <v/>
      </c>
      <c r="BG17" s="4" t="str">
        <f t="shared" ref="BG17:BG24" si="48">IF(F17="","999:99.99"," "&amp;LEFT(RIGHT("        "&amp;TEXT(F17,"0.00"),7),2)&amp;":"&amp;RIGHT(TEXT(F17,"0.00"),5))</f>
        <v>999:99.99</v>
      </c>
      <c r="BK17">
        <f t="shared" ref="BK17:BK24" si="49">IF(B17="",0,1)</f>
        <v>0</v>
      </c>
      <c r="BL17">
        <f t="shared" ref="BL17:BL24" si="50">IF(O17="オープン",5,0)</f>
        <v>0</v>
      </c>
      <c r="BQ17" t="s">
        <v>375</v>
      </c>
      <c r="BR17">
        <v>100</v>
      </c>
      <c r="BT17" t="s">
        <v>359</v>
      </c>
      <c r="BU17">
        <v>9</v>
      </c>
    </row>
    <row r="18" spans="1:73" ht="14.25" customHeight="1" x14ac:dyDescent="0.2">
      <c r="A18" s="15">
        <v>2</v>
      </c>
      <c r="B18" s="20" t="str">
        <f t="shared" ref="B18:B24" si="51">IF(D18="","",$U$4)</f>
        <v/>
      </c>
      <c r="C18" s="129"/>
      <c r="D18" s="171"/>
      <c r="E18" s="171"/>
      <c r="F18" s="81"/>
      <c r="G18" s="82"/>
      <c r="H18" s="163" t="str">
        <f t="shared" ref="H18:H24" si="52">IF(G18="","",VLOOKUP(G18,$R$7:$S$92,2,0))</f>
        <v/>
      </c>
      <c r="I18" s="82"/>
      <c r="J18" s="163" t="str">
        <f t="shared" ref="J18:J44" si="53">IF(I18="","",VLOOKUP(I18,$R$7:$S$92,2,0))</f>
        <v/>
      </c>
      <c r="K18" s="82"/>
      <c r="L18" s="163" t="str">
        <f t="shared" ref="L18:L44" si="54">IF(K18="","",VLOOKUP(K18,$R$7:$S$92,2,0))</f>
        <v/>
      </c>
      <c r="M18" s="82"/>
      <c r="N18" s="163" t="str">
        <f t="shared" ref="N18:N44" si="55">IF(M18="","",VLOOKUP(M18,$R$7:$S$92,2,0))</f>
        <v/>
      </c>
      <c r="O18" s="158"/>
      <c r="P18" s="140" t="str">
        <f t="shared" ref="P18:P24" si="56">IF(COUNTIF(AK18:AN18,"&gt;1")&gt;0,"泳者重複!!","")</f>
        <v/>
      </c>
      <c r="Q18">
        <v>12</v>
      </c>
      <c r="R18" t="str">
        <f>IF(Q18&lt;=Q$6,VLOOKUP(Q18,申込一覧表!AI:AJ,2,0),"")</f>
        <v/>
      </c>
      <c r="S18" t="str">
        <f>IF(Q18&lt;=Q$6,VLOOKUP(R18,申込一覧表!$AJ$6:$AK$87,2,0),"")</f>
        <v/>
      </c>
      <c r="T18">
        <f>IF(Q18&lt;=Q$6,VLOOKUP(Q18,申込一覧表!AI:AL,4,0),0)</f>
        <v>0</v>
      </c>
      <c r="U18" s="21" t="str">
        <f t="shared" si="37"/>
        <v/>
      </c>
      <c r="W18" t="str">
        <f>IF(Q18&lt;=Q$6,VLOOKUP(Q18,申込一覧表!AI:AR,10,0),"")</f>
        <v/>
      </c>
      <c r="X18" t="str">
        <f>IF(Q18&lt;=Q$6,VLOOKUP(Q18,申込一覧表!AI:AO,7,0),"")</f>
        <v/>
      </c>
      <c r="Y18">
        <f t="shared" si="4"/>
        <v>112</v>
      </c>
      <c r="Z18">
        <f t="shared" si="5"/>
        <v>112</v>
      </c>
      <c r="AA18">
        <f t="shared" si="6"/>
        <v>56</v>
      </c>
      <c r="AB18">
        <f t="shared" si="7"/>
        <v>0</v>
      </c>
      <c r="AC18" t="str">
        <f t="shared" si="8"/>
        <v/>
      </c>
      <c r="AD18" t="str">
        <f t="shared" si="9"/>
        <v/>
      </c>
      <c r="AE18" t="str">
        <f t="shared" si="10"/>
        <v/>
      </c>
      <c r="AF18" t="str">
        <f t="shared" si="11"/>
        <v/>
      </c>
      <c r="AG18" t="str">
        <f t="shared" si="12"/>
        <v/>
      </c>
      <c r="AH18" t="str">
        <f t="shared" si="13"/>
        <v/>
      </c>
      <c r="AI18" t="str">
        <f t="shared" si="14"/>
        <v/>
      </c>
      <c r="AJ18" t="str">
        <f t="shared" si="15"/>
        <v/>
      </c>
      <c r="AK18" t="str">
        <f t="shared" si="42"/>
        <v/>
      </c>
      <c r="AL18" t="str">
        <f t="shared" si="43"/>
        <v/>
      </c>
      <c r="AM18" t="str">
        <f t="shared" si="44"/>
        <v/>
      </c>
      <c r="AN18" t="str">
        <f t="shared" si="45"/>
        <v/>
      </c>
      <c r="AO18">
        <v>12</v>
      </c>
      <c r="AP18" t="str">
        <f t="shared" si="31"/>
        <v/>
      </c>
      <c r="AQ18" t="str">
        <f t="shared" si="32"/>
        <v/>
      </c>
      <c r="AS18">
        <f t="shared" si="46"/>
        <v>0</v>
      </c>
      <c r="AT18">
        <f t="shared" si="46"/>
        <v>0</v>
      </c>
      <c r="AU18">
        <f t="shared" si="46"/>
        <v>0</v>
      </c>
      <c r="AV18">
        <f t="shared" si="46"/>
        <v>0</v>
      </c>
      <c r="AW18">
        <f t="shared" si="47"/>
        <v>0</v>
      </c>
      <c r="AX18">
        <f t="shared" si="47"/>
        <v>0</v>
      </c>
      <c r="AY18">
        <f t="shared" si="47"/>
        <v>0</v>
      </c>
      <c r="AZ18">
        <f t="shared" si="47"/>
        <v>0</v>
      </c>
      <c r="BC18" t="str">
        <f t="shared" si="21"/>
        <v/>
      </c>
      <c r="BD18" t="str">
        <f t="shared" si="22"/>
        <v/>
      </c>
      <c r="BE18" t="str">
        <f t="shared" si="23"/>
        <v/>
      </c>
      <c r="BF18" t="str">
        <f t="shared" si="24"/>
        <v/>
      </c>
      <c r="BG18" s="4" t="str">
        <f t="shared" si="48"/>
        <v>999:99.99</v>
      </c>
      <c r="BK18">
        <f t="shared" si="49"/>
        <v>0</v>
      </c>
      <c r="BL18">
        <f t="shared" si="50"/>
        <v>0</v>
      </c>
      <c r="BM18" t="s">
        <v>253</v>
      </c>
      <c r="BQ18" t="s">
        <v>376</v>
      </c>
      <c r="BR18">
        <v>200</v>
      </c>
      <c r="BT18" t="s">
        <v>360</v>
      </c>
      <c r="BU18">
        <v>10</v>
      </c>
    </row>
    <row r="19" spans="1:73" ht="14.25" customHeight="1" x14ac:dyDescent="0.2">
      <c r="A19" s="15">
        <v>3</v>
      </c>
      <c r="B19" s="20" t="str">
        <f t="shared" si="51"/>
        <v/>
      </c>
      <c r="C19" s="129"/>
      <c r="D19" s="171"/>
      <c r="E19" s="171"/>
      <c r="F19" s="81"/>
      <c r="G19" s="82"/>
      <c r="H19" s="163" t="str">
        <f t="shared" si="52"/>
        <v/>
      </c>
      <c r="I19" s="82"/>
      <c r="J19" s="163" t="str">
        <f t="shared" si="53"/>
        <v/>
      </c>
      <c r="K19" s="82"/>
      <c r="L19" s="163" t="str">
        <f t="shared" si="54"/>
        <v/>
      </c>
      <c r="M19" s="82"/>
      <c r="N19" s="163" t="str">
        <f t="shared" si="55"/>
        <v/>
      </c>
      <c r="O19" s="158"/>
      <c r="P19" s="140" t="str">
        <f t="shared" si="56"/>
        <v/>
      </c>
      <c r="Q19">
        <v>13</v>
      </c>
      <c r="R19" t="str">
        <f>IF(Q19&lt;=Q$6,VLOOKUP(Q19,申込一覧表!AI:AJ,2,0),"")</f>
        <v/>
      </c>
      <c r="S19" t="str">
        <f>IF(Q19&lt;=Q$6,VLOOKUP(R19,申込一覧表!$AJ$6:$AK$87,2,0),"")</f>
        <v/>
      </c>
      <c r="T19">
        <f>IF(Q19&lt;=Q$6,VLOOKUP(Q19,申込一覧表!AI:AL,4,0),0)</f>
        <v>0</v>
      </c>
      <c r="U19" s="21" t="str">
        <f t="shared" si="37"/>
        <v/>
      </c>
      <c r="W19" t="str">
        <f>IF(Q19&lt;=Q$6,VLOOKUP(Q19,申込一覧表!AI:AR,10,0),"")</f>
        <v/>
      </c>
      <c r="X19" t="str">
        <f>IF(Q19&lt;=Q$6,VLOOKUP(Q19,申込一覧表!AI:AO,7,0),"")</f>
        <v/>
      </c>
      <c r="Y19">
        <f t="shared" si="4"/>
        <v>112</v>
      </c>
      <c r="Z19">
        <f t="shared" si="5"/>
        <v>112</v>
      </c>
      <c r="AA19">
        <f t="shared" si="6"/>
        <v>56</v>
      </c>
      <c r="AB19">
        <f t="shared" si="7"/>
        <v>0</v>
      </c>
      <c r="AC19" t="str">
        <f t="shared" si="8"/>
        <v/>
      </c>
      <c r="AD19" t="str">
        <f t="shared" si="9"/>
        <v/>
      </c>
      <c r="AE19" t="str">
        <f t="shared" si="10"/>
        <v/>
      </c>
      <c r="AF19" t="str">
        <f t="shared" si="11"/>
        <v/>
      </c>
      <c r="AG19" t="str">
        <f t="shared" si="12"/>
        <v/>
      </c>
      <c r="AH19" t="str">
        <f t="shared" si="13"/>
        <v/>
      </c>
      <c r="AI19" t="str">
        <f t="shared" si="14"/>
        <v/>
      </c>
      <c r="AJ19" t="str">
        <f t="shared" si="15"/>
        <v/>
      </c>
      <c r="AK19" t="str">
        <f t="shared" si="42"/>
        <v/>
      </c>
      <c r="AL19" t="str">
        <f t="shared" si="43"/>
        <v/>
      </c>
      <c r="AM19" t="str">
        <f t="shared" si="44"/>
        <v/>
      </c>
      <c r="AN19" t="str">
        <f t="shared" si="45"/>
        <v/>
      </c>
      <c r="AO19">
        <v>13</v>
      </c>
      <c r="AP19" t="str">
        <f t="shared" si="31"/>
        <v/>
      </c>
      <c r="AQ19" t="str">
        <f t="shared" si="32"/>
        <v/>
      </c>
      <c r="AS19">
        <f t="shared" si="46"/>
        <v>0</v>
      </c>
      <c r="AT19">
        <f t="shared" si="46"/>
        <v>0</v>
      </c>
      <c r="AU19">
        <f t="shared" si="46"/>
        <v>0</v>
      </c>
      <c r="AV19">
        <f t="shared" si="46"/>
        <v>0</v>
      </c>
      <c r="AW19">
        <f t="shared" si="47"/>
        <v>0</v>
      </c>
      <c r="AX19">
        <f t="shared" si="47"/>
        <v>0</v>
      </c>
      <c r="AY19">
        <f t="shared" si="47"/>
        <v>0</v>
      </c>
      <c r="AZ19">
        <f t="shared" si="47"/>
        <v>0</v>
      </c>
      <c r="BC19" t="str">
        <f t="shared" si="21"/>
        <v/>
      </c>
      <c r="BD19" t="str">
        <f t="shared" si="22"/>
        <v/>
      </c>
      <c r="BE19" t="str">
        <f t="shared" si="23"/>
        <v/>
      </c>
      <c r="BF19" t="str">
        <f t="shared" si="24"/>
        <v/>
      </c>
      <c r="BG19" s="4" t="str">
        <f t="shared" si="48"/>
        <v>999:99.99</v>
      </c>
      <c r="BK19">
        <f t="shared" si="49"/>
        <v>0</v>
      </c>
      <c r="BL19">
        <f t="shared" si="50"/>
        <v>0</v>
      </c>
      <c r="BQ19" t="s">
        <v>377</v>
      </c>
      <c r="BR19">
        <v>400</v>
      </c>
      <c r="BT19" t="s">
        <v>361</v>
      </c>
      <c r="BU19">
        <v>11</v>
      </c>
    </row>
    <row r="20" spans="1:73" ht="14.25" customHeight="1" x14ac:dyDescent="0.2">
      <c r="A20" s="15">
        <v>4</v>
      </c>
      <c r="B20" s="20" t="str">
        <f t="shared" si="51"/>
        <v/>
      </c>
      <c r="C20" s="129"/>
      <c r="D20" s="171"/>
      <c r="E20" s="171"/>
      <c r="F20" s="141"/>
      <c r="G20" s="82"/>
      <c r="H20" s="163" t="str">
        <f t="shared" si="52"/>
        <v/>
      </c>
      <c r="I20" s="82"/>
      <c r="J20" s="163" t="str">
        <f t="shared" si="53"/>
        <v/>
      </c>
      <c r="K20" s="82"/>
      <c r="L20" s="163" t="str">
        <f t="shared" si="54"/>
        <v/>
      </c>
      <c r="M20" s="82"/>
      <c r="N20" s="163" t="str">
        <f t="shared" si="55"/>
        <v/>
      </c>
      <c r="O20" s="158"/>
      <c r="P20" s="140" t="str">
        <f t="shared" si="56"/>
        <v/>
      </c>
      <c r="Q20">
        <v>14</v>
      </c>
      <c r="R20" t="str">
        <f>IF(Q20&lt;=Q$6,VLOOKUP(Q20,申込一覧表!AI:AJ,2,0),"")</f>
        <v/>
      </c>
      <c r="S20" t="str">
        <f>IF(Q20&lt;=Q$6,VLOOKUP(R20,申込一覧表!$AJ$6:$AK$87,2,0),"")</f>
        <v/>
      </c>
      <c r="T20">
        <f>IF(Q20&lt;=Q$6,VLOOKUP(Q20,申込一覧表!AI:AL,4,0),0)</f>
        <v>0</v>
      </c>
      <c r="U20" s="21" t="str">
        <f t="shared" si="37"/>
        <v/>
      </c>
      <c r="W20" t="str">
        <f>IF(Q20&lt;=Q$6,VLOOKUP(Q20,申込一覧表!AI:AR,10,0),"")</f>
        <v/>
      </c>
      <c r="X20" t="str">
        <f>IF(Q20&lt;=Q$6,VLOOKUP(Q20,申込一覧表!AI:AO,7,0),"")</f>
        <v/>
      </c>
      <c r="Y20">
        <f t="shared" si="4"/>
        <v>112</v>
      </c>
      <c r="Z20">
        <f t="shared" si="5"/>
        <v>112</v>
      </c>
      <c r="AA20">
        <f t="shared" si="6"/>
        <v>56</v>
      </c>
      <c r="AB20">
        <f t="shared" si="7"/>
        <v>0</v>
      </c>
      <c r="AC20" t="str">
        <f t="shared" si="8"/>
        <v/>
      </c>
      <c r="AD20" t="str">
        <f t="shared" si="9"/>
        <v/>
      </c>
      <c r="AE20" t="str">
        <f t="shared" si="10"/>
        <v/>
      </c>
      <c r="AF20" t="str">
        <f t="shared" si="11"/>
        <v/>
      </c>
      <c r="AG20" t="str">
        <f t="shared" si="12"/>
        <v/>
      </c>
      <c r="AH20" t="str">
        <f t="shared" si="13"/>
        <v/>
      </c>
      <c r="AI20" t="str">
        <f t="shared" si="14"/>
        <v/>
      </c>
      <c r="AJ20" t="str">
        <f t="shared" si="15"/>
        <v/>
      </c>
      <c r="AK20" t="str">
        <f t="shared" si="42"/>
        <v/>
      </c>
      <c r="AL20" t="str">
        <f t="shared" si="43"/>
        <v/>
      </c>
      <c r="AM20" t="str">
        <f t="shared" si="44"/>
        <v/>
      </c>
      <c r="AN20" t="str">
        <f t="shared" si="45"/>
        <v/>
      </c>
      <c r="AO20">
        <v>14</v>
      </c>
      <c r="AP20" t="str">
        <f t="shared" si="31"/>
        <v/>
      </c>
      <c r="AQ20" t="str">
        <f t="shared" si="32"/>
        <v/>
      </c>
      <c r="AS20">
        <f t="shared" si="46"/>
        <v>0</v>
      </c>
      <c r="AT20">
        <f t="shared" si="46"/>
        <v>0</v>
      </c>
      <c r="AU20">
        <f t="shared" si="46"/>
        <v>0</v>
      </c>
      <c r="AV20">
        <f t="shared" si="46"/>
        <v>0</v>
      </c>
      <c r="AW20">
        <f t="shared" si="47"/>
        <v>0</v>
      </c>
      <c r="AX20">
        <f t="shared" si="47"/>
        <v>0</v>
      </c>
      <c r="AY20">
        <f t="shared" si="47"/>
        <v>0</v>
      </c>
      <c r="AZ20">
        <f t="shared" si="47"/>
        <v>0</v>
      </c>
      <c r="BC20" t="str">
        <f t="shared" si="21"/>
        <v/>
      </c>
      <c r="BD20" t="str">
        <f t="shared" si="22"/>
        <v/>
      </c>
      <c r="BE20" t="str">
        <f t="shared" si="23"/>
        <v/>
      </c>
      <c r="BF20" t="str">
        <f t="shared" si="24"/>
        <v/>
      </c>
      <c r="BG20" s="4" t="str">
        <f t="shared" si="48"/>
        <v>999:99.99</v>
      </c>
      <c r="BJ20">
        <f>COUNTA(F17:F20)</f>
        <v>0</v>
      </c>
      <c r="BK20">
        <f t="shared" si="49"/>
        <v>0</v>
      </c>
      <c r="BL20">
        <f t="shared" si="50"/>
        <v>0</v>
      </c>
      <c r="BM20" t="s">
        <v>253</v>
      </c>
    </row>
    <row r="21" spans="1:73" ht="14.25" customHeight="1" x14ac:dyDescent="0.2">
      <c r="A21" s="15">
        <v>5</v>
      </c>
      <c r="B21" s="20" t="str">
        <f t="shared" si="51"/>
        <v/>
      </c>
      <c r="C21" s="129"/>
      <c r="D21" s="171"/>
      <c r="E21" s="171"/>
      <c r="F21" s="141"/>
      <c r="G21" s="82"/>
      <c r="H21" s="163" t="str">
        <f t="shared" si="52"/>
        <v/>
      </c>
      <c r="I21" s="82"/>
      <c r="J21" s="163" t="str">
        <f t="shared" si="53"/>
        <v/>
      </c>
      <c r="K21" s="82"/>
      <c r="L21" s="163" t="str">
        <f t="shared" si="54"/>
        <v/>
      </c>
      <c r="M21" s="82"/>
      <c r="N21" s="163" t="str">
        <f t="shared" si="55"/>
        <v/>
      </c>
      <c r="O21" s="158"/>
      <c r="P21" s="140" t="str">
        <f t="shared" si="56"/>
        <v/>
      </c>
      <c r="Q21">
        <v>15</v>
      </c>
      <c r="R21" t="str">
        <f>IF(Q21&lt;=Q$6,VLOOKUP(Q21,申込一覧表!AI:AJ,2,0),"")</f>
        <v/>
      </c>
      <c r="S21" t="str">
        <f>IF(Q21&lt;=Q$6,VLOOKUP(R21,申込一覧表!$AJ$6:$AK$87,2,0),"")</f>
        <v/>
      </c>
      <c r="T21">
        <f>IF(Q21&lt;=Q$6,VLOOKUP(Q21,申込一覧表!AI:AL,4,0),0)</f>
        <v>0</v>
      </c>
      <c r="U21" s="21" t="str">
        <f t="shared" si="37"/>
        <v/>
      </c>
      <c r="W21" t="str">
        <f>IF(Q21&lt;=Q$6,VLOOKUP(Q21,申込一覧表!AI:AR,10,0),"")</f>
        <v/>
      </c>
      <c r="X21" t="str">
        <f>IF(Q21&lt;=Q$6,VLOOKUP(Q21,申込一覧表!AI:AO,7,0),"")</f>
        <v/>
      </c>
      <c r="Y21">
        <f t="shared" ref="Y21:Y22" si="57">COUNTIF($G$7:$M$14,U21)+COUNTIF($G$27:$M$34,U21)</f>
        <v>112</v>
      </c>
      <c r="Z21">
        <f t="shared" ref="Z21:Z22" si="58">COUNTIF($G$17:$M$24,U21)+COUNTIF($G$37:$M$44,U21)</f>
        <v>112</v>
      </c>
      <c r="AA21">
        <f t="shared" si="6"/>
        <v>56</v>
      </c>
      <c r="AB21">
        <f t="shared" si="7"/>
        <v>0</v>
      </c>
      <c r="AC21" t="str">
        <f t="shared" si="8"/>
        <v/>
      </c>
      <c r="AD21" t="str">
        <f t="shared" si="9"/>
        <v/>
      </c>
      <c r="AE21" t="str">
        <f t="shared" si="10"/>
        <v/>
      </c>
      <c r="AF21" t="str">
        <f t="shared" si="11"/>
        <v/>
      </c>
      <c r="AG21" t="str">
        <f t="shared" si="12"/>
        <v/>
      </c>
      <c r="AH21" t="str">
        <f t="shared" si="13"/>
        <v/>
      </c>
      <c r="AI21" t="str">
        <f t="shared" si="14"/>
        <v/>
      </c>
      <c r="AJ21" t="str">
        <f t="shared" si="15"/>
        <v/>
      </c>
      <c r="AK21" t="str">
        <f t="shared" si="42"/>
        <v/>
      </c>
      <c r="AL21" t="str">
        <f t="shared" si="43"/>
        <v/>
      </c>
      <c r="AM21" t="str">
        <f t="shared" si="44"/>
        <v/>
      </c>
      <c r="AN21" t="str">
        <f t="shared" si="45"/>
        <v/>
      </c>
      <c r="AO21">
        <v>15</v>
      </c>
      <c r="AP21" t="str">
        <f t="shared" si="31"/>
        <v/>
      </c>
      <c r="AQ21" t="str">
        <f t="shared" si="32"/>
        <v/>
      </c>
      <c r="AS21">
        <f t="shared" si="46"/>
        <v>0</v>
      </c>
      <c r="AT21">
        <f t="shared" si="46"/>
        <v>0</v>
      </c>
      <c r="AU21">
        <f t="shared" si="46"/>
        <v>0</v>
      </c>
      <c r="AV21">
        <f t="shared" si="46"/>
        <v>0</v>
      </c>
      <c r="BC21" t="str">
        <f t="shared" si="21"/>
        <v/>
      </c>
      <c r="BD21" t="str">
        <f t="shared" si="22"/>
        <v/>
      </c>
      <c r="BE21" t="str">
        <f t="shared" si="23"/>
        <v/>
      </c>
      <c r="BF21" t="str">
        <f t="shared" si="24"/>
        <v/>
      </c>
      <c r="BG21" s="4" t="str">
        <f t="shared" si="48"/>
        <v>999:99.99</v>
      </c>
      <c r="BK21">
        <f t="shared" si="49"/>
        <v>0</v>
      </c>
      <c r="BL21">
        <f t="shared" si="50"/>
        <v>0</v>
      </c>
    </row>
    <row r="22" spans="1:73" ht="14.25" customHeight="1" x14ac:dyDescent="0.2">
      <c r="A22" s="15">
        <v>6</v>
      </c>
      <c r="B22" s="20" t="str">
        <f t="shared" si="51"/>
        <v/>
      </c>
      <c r="C22" s="129"/>
      <c r="D22" s="171"/>
      <c r="E22" s="171"/>
      <c r="F22" s="141"/>
      <c r="G22" s="82"/>
      <c r="H22" s="163" t="str">
        <f t="shared" si="52"/>
        <v/>
      </c>
      <c r="I22" s="82"/>
      <c r="J22" s="163" t="str">
        <f t="shared" si="53"/>
        <v/>
      </c>
      <c r="K22" s="82"/>
      <c r="L22" s="163" t="str">
        <f t="shared" si="54"/>
        <v/>
      </c>
      <c r="M22" s="82"/>
      <c r="N22" s="163" t="str">
        <f t="shared" si="55"/>
        <v/>
      </c>
      <c r="O22" s="158"/>
      <c r="P22" s="140" t="str">
        <f t="shared" si="56"/>
        <v/>
      </c>
      <c r="Q22">
        <v>16</v>
      </c>
      <c r="R22" t="str">
        <f>IF(Q22&lt;=Q$6,VLOOKUP(Q22,申込一覧表!AI:AJ,2,0),"")</f>
        <v/>
      </c>
      <c r="S22" t="str">
        <f>IF(Q22&lt;=Q$6,VLOOKUP(R22,申込一覧表!$AJ$6:$AK$87,2,0),"")</f>
        <v/>
      </c>
      <c r="T22">
        <f>IF(Q22&lt;=Q$6,VLOOKUP(Q22,申込一覧表!AI:AL,4,0),0)</f>
        <v>0</v>
      </c>
      <c r="U22" s="21" t="str">
        <f t="shared" si="37"/>
        <v/>
      </c>
      <c r="W22" t="str">
        <f>IF(Q22&lt;=Q$6,VLOOKUP(Q22,申込一覧表!AI:AR,10,0),"")</f>
        <v/>
      </c>
      <c r="X22" t="str">
        <f>IF(Q22&lt;=Q$6,VLOOKUP(Q22,申込一覧表!AI:AO,7,0),"")</f>
        <v/>
      </c>
      <c r="Y22">
        <f t="shared" si="57"/>
        <v>112</v>
      </c>
      <c r="Z22">
        <f t="shared" si="58"/>
        <v>112</v>
      </c>
      <c r="AA22">
        <f t="shared" si="6"/>
        <v>56</v>
      </c>
      <c r="AB22">
        <f t="shared" si="7"/>
        <v>0</v>
      </c>
      <c r="AC22" t="str">
        <f t="shared" si="8"/>
        <v/>
      </c>
      <c r="AD22" t="str">
        <f t="shared" si="9"/>
        <v/>
      </c>
      <c r="AE22" t="str">
        <f t="shared" si="10"/>
        <v/>
      </c>
      <c r="AF22" t="str">
        <f t="shared" si="11"/>
        <v/>
      </c>
      <c r="AG22" t="str">
        <f t="shared" si="12"/>
        <v/>
      </c>
      <c r="AH22" t="str">
        <f t="shared" si="13"/>
        <v/>
      </c>
      <c r="AI22" t="str">
        <f t="shared" si="14"/>
        <v/>
      </c>
      <c r="AJ22" t="str">
        <f t="shared" si="15"/>
        <v/>
      </c>
      <c r="AK22" t="str">
        <f t="shared" si="42"/>
        <v/>
      </c>
      <c r="AL22" t="str">
        <f t="shared" si="43"/>
        <v/>
      </c>
      <c r="AM22" t="str">
        <f t="shared" si="44"/>
        <v/>
      </c>
      <c r="AN22" t="str">
        <f t="shared" si="45"/>
        <v/>
      </c>
      <c r="AO22">
        <v>16</v>
      </c>
      <c r="AP22" t="str">
        <f t="shared" si="31"/>
        <v/>
      </c>
      <c r="AQ22" t="str">
        <f t="shared" si="32"/>
        <v/>
      </c>
      <c r="AS22">
        <f t="shared" si="46"/>
        <v>0</v>
      </c>
      <c r="AT22">
        <f t="shared" si="46"/>
        <v>0</v>
      </c>
      <c r="AU22">
        <f t="shared" si="46"/>
        <v>0</v>
      </c>
      <c r="AV22">
        <f t="shared" si="46"/>
        <v>0</v>
      </c>
      <c r="BC22" t="str">
        <f t="shared" si="21"/>
        <v/>
      </c>
      <c r="BD22" t="str">
        <f t="shared" si="22"/>
        <v/>
      </c>
      <c r="BE22" t="str">
        <f t="shared" si="23"/>
        <v/>
      </c>
      <c r="BF22" t="str">
        <f t="shared" si="24"/>
        <v/>
      </c>
      <c r="BG22" s="4" t="str">
        <f t="shared" si="48"/>
        <v>999:99.99</v>
      </c>
      <c r="BK22">
        <f t="shared" si="49"/>
        <v>0</v>
      </c>
      <c r="BL22">
        <f t="shared" si="50"/>
        <v>0</v>
      </c>
      <c r="BM22" t="s">
        <v>253</v>
      </c>
    </row>
    <row r="23" spans="1:73" ht="14.25" customHeight="1" x14ac:dyDescent="0.2">
      <c r="A23" s="15">
        <v>7</v>
      </c>
      <c r="B23" s="20" t="str">
        <f t="shared" si="51"/>
        <v/>
      </c>
      <c r="C23" s="129"/>
      <c r="D23" s="171"/>
      <c r="E23" s="171"/>
      <c r="F23" s="81"/>
      <c r="G23" s="82"/>
      <c r="H23" s="163" t="str">
        <f t="shared" si="52"/>
        <v/>
      </c>
      <c r="I23" s="82"/>
      <c r="J23" s="163" t="str">
        <f t="shared" si="53"/>
        <v/>
      </c>
      <c r="K23" s="82"/>
      <c r="L23" s="163" t="str">
        <f t="shared" si="54"/>
        <v/>
      </c>
      <c r="M23" s="82"/>
      <c r="N23" s="163" t="str">
        <f t="shared" si="55"/>
        <v/>
      </c>
      <c r="O23" s="158"/>
      <c r="P23" s="140" t="str">
        <f t="shared" si="56"/>
        <v/>
      </c>
      <c r="Q23">
        <v>17</v>
      </c>
      <c r="R23" t="str">
        <f>IF(Q23&lt;=Q$6,VLOOKUP(Q23,申込一覧表!AI:AJ,2,0),"")</f>
        <v/>
      </c>
      <c r="S23" t="str">
        <f>IF(Q23&lt;=Q$6,VLOOKUP(R23,申込一覧表!$AJ$6:$AK$87,2,0),"")</f>
        <v/>
      </c>
      <c r="T23">
        <f>IF(Q23&lt;=Q$6,VLOOKUP(Q23,申込一覧表!AI:AL,4,0),0)</f>
        <v>0</v>
      </c>
      <c r="U23" s="21" t="str">
        <f t="shared" si="37"/>
        <v/>
      </c>
      <c r="W23" t="str">
        <f>IF(Q23&lt;=Q$6,VLOOKUP(Q23,申込一覧表!AI:AR,10,0),"")</f>
        <v/>
      </c>
      <c r="X23" t="str">
        <f>IF(Q23&lt;=Q$6,VLOOKUP(Q23,申込一覧表!AI:AO,7,0),"")</f>
        <v/>
      </c>
      <c r="Y23">
        <f t="shared" ref="Y23:Y30" si="59">COUNTIF($G$7:$M$14,U23)+COUNTIF($G$27:$M$34,U23)</f>
        <v>112</v>
      </c>
      <c r="Z23">
        <f t="shared" ref="Z23:Z30" si="60">COUNTIF($G$17:$M$24,U23)+COUNTIF($G$37:$M$44,U23)</f>
        <v>112</v>
      </c>
      <c r="AA23">
        <f t="shared" si="6"/>
        <v>56</v>
      </c>
      <c r="AB23">
        <f t="shared" si="7"/>
        <v>0</v>
      </c>
      <c r="AC23" t="str">
        <f t="shared" si="8"/>
        <v/>
      </c>
      <c r="AD23" t="str">
        <f t="shared" si="9"/>
        <v/>
      </c>
      <c r="AE23" t="str">
        <f t="shared" si="10"/>
        <v/>
      </c>
      <c r="AF23" t="str">
        <f t="shared" si="11"/>
        <v/>
      </c>
      <c r="AG23" t="str">
        <f t="shared" si="12"/>
        <v/>
      </c>
      <c r="AH23" t="str">
        <f t="shared" si="13"/>
        <v/>
      </c>
      <c r="AI23" t="str">
        <f t="shared" si="14"/>
        <v/>
      </c>
      <c r="AJ23" t="str">
        <f t="shared" si="15"/>
        <v/>
      </c>
      <c r="AK23" t="str">
        <f t="shared" si="42"/>
        <v/>
      </c>
      <c r="AL23" t="str">
        <f t="shared" si="43"/>
        <v/>
      </c>
      <c r="AM23" t="str">
        <f t="shared" si="44"/>
        <v/>
      </c>
      <c r="AN23" t="str">
        <f t="shared" si="45"/>
        <v/>
      </c>
      <c r="AO23">
        <v>17</v>
      </c>
      <c r="AP23" t="str">
        <f t="shared" si="31"/>
        <v/>
      </c>
      <c r="AQ23" t="str">
        <f t="shared" si="32"/>
        <v/>
      </c>
      <c r="AS23">
        <f t="shared" si="46"/>
        <v>0</v>
      </c>
      <c r="AT23">
        <f t="shared" si="46"/>
        <v>0</v>
      </c>
      <c r="AU23">
        <f t="shared" si="46"/>
        <v>0</v>
      </c>
      <c r="AV23">
        <f t="shared" si="46"/>
        <v>0</v>
      </c>
      <c r="AW23">
        <f t="shared" si="47"/>
        <v>0</v>
      </c>
      <c r="AX23">
        <f t="shared" si="47"/>
        <v>0</v>
      </c>
      <c r="AY23">
        <f t="shared" si="47"/>
        <v>0</v>
      </c>
      <c r="AZ23">
        <f t="shared" si="47"/>
        <v>0</v>
      </c>
      <c r="BC23" t="str">
        <f t="shared" si="21"/>
        <v/>
      </c>
      <c r="BD23" t="str">
        <f t="shared" si="22"/>
        <v/>
      </c>
      <c r="BE23" t="str">
        <f t="shared" si="23"/>
        <v/>
      </c>
      <c r="BF23" t="str">
        <f t="shared" si="24"/>
        <v/>
      </c>
      <c r="BG23" s="4" t="str">
        <f t="shared" si="48"/>
        <v>999:99.99</v>
      </c>
      <c r="BK23">
        <f t="shared" si="49"/>
        <v>0</v>
      </c>
      <c r="BL23">
        <f t="shared" si="50"/>
        <v>0</v>
      </c>
    </row>
    <row r="24" spans="1:73" ht="14.25" customHeight="1" x14ac:dyDescent="0.2">
      <c r="A24" s="15">
        <v>8</v>
      </c>
      <c r="B24" s="20" t="str">
        <f t="shared" si="51"/>
        <v/>
      </c>
      <c r="C24" s="129"/>
      <c r="D24" s="171"/>
      <c r="E24" s="171"/>
      <c r="F24" s="81"/>
      <c r="G24" s="82"/>
      <c r="H24" s="163" t="str">
        <f t="shared" si="52"/>
        <v/>
      </c>
      <c r="I24" s="82"/>
      <c r="J24" s="163" t="str">
        <f t="shared" si="53"/>
        <v/>
      </c>
      <c r="K24" s="82"/>
      <c r="L24" s="163" t="str">
        <f t="shared" si="54"/>
        <v/>
      </c>
      <c r="M24" s="82"/>
      <c r="N24" s="163" t="str">
        <f t="shared" si="55"/>
        <v/>
      </c>
      <c r="O24" s="158"/>
      <c r="P24" s="140" t="str">
        <f t="shared" si="56"/>
        <v/>
      </c>
      <c r="Q24">
        <v>18</v>
      </c>
      <c r="R24" t="str">
        <f>IF(Q24&lt;=Q$6,VLOOKUP(Q24,申込一覧表!AI:AJ,2,0),"")</f>
        <v/>
      </c>
      <c r="S24" t="str">
        <f>IF(Q24&lt;=Q$6,VLOOKUP(R24,申込一覧表!$AJ$6:$AK$87,2,0),"")</f>
        <v/>
      </c>
      <c r="T24">
        <f>IF(Q24&lt;=Q$6,VLOOKUP(Q24,申込一覧表!AI:AL,4,0),0)</f>
        <v>0</v>
      </c>
      <c r="U24" s="21" t="str">
        <f t="shared" si="37"/>
        <v/>
      </c>
      <c r="W24" t="str">
        <f>IF(Q24&lt;=Q$6,VLOOKUP(Q24,申込一覧表!AI:AR,10,0),"")</f>
        <v/>
      </c>
      <c r="X24" t="str">
        <f>IF(Q24&lt;=Q$6,VLOOKUP(Q24,申込一覧表!AI:AO,7,0),"")</f>
        <v/>
      </c>
      <c r="Y24">
        <f t="shared" si="59"/>
        <v>112</v>
      </c>
      <c r="Z24">
        <f t="shared" si="60"/>
        <v>112</v>
      </c>
      <c r="AA24">
        <f t="shared" si="6"/>
        <v>56</v>
      </c>
      <c r="AB24">
        <f t="shared" si="7"/>
        <v>0</v>
      </c>
      <c r="AC24" t="str">
        <f t="shared" si="8"/>
        <v/>
      </c>
      <c r="AD24" t="str">
        <f t="shared" si="9"/>
        <v/>
      </c>
      <c r="AE24" t="str">
        <f t="shared" si="10"/>
        <v/>
      </c>
      <c r="AF24" t="str">
        <f t="shared" si="11"/>
        <v/>
      </c>
      <c r="AG24" t="str">
        <f t="shared" si="12"/>
        <v/>
      </c>
      <c r="AH24" t="str">
        <f t="shared" si="13"/>
        <v/>
      </c>
      <c r="AI24" t="str">
        <f t="shared" si="14"/>
        <v/>
      </c>
      <c r="AJ24" t="str">
        <f t="shared" si="15"/>
        <v/>
      </c>
      <c r="AK24" t="str">
        <f t="shared" si="42"/>
        <v/>
      </c>
      <c r="AL24" t="str">
        <f t="shared" si="43"/>
        <v/>
      </c>
      <c r="AM24" t="str">
        <f t="shared" si="44"/>
        <v/>
      </c>
      <c r="AN24" t="str">
        <f t="shared" si="45"/>
        <v/>
      </c>
      <c r="AO24">
        <v>18</v>
      </c>
      <c r="AP24" t="str">
        <f t="shared" si="31"/>
        <v/>
      </c>
      <c r="AQ24" t="str">
        <f t="shared" si="32"/>
        <v/>
      </c>
      <c r="AS24">
        <f t="shared" si="46"/>
        <v>0</v>
      </c>
      <c r="AT24">
        <f t="shared" si="46"/>
        <v>0</v>
      </c>
      <c r="AU24">
        <f t="shared" si="46"/>
        <v>0</v>
      </c>
      <c r="AV24">
        <f t="shared" si="46"/>
        <v>0</v>
      </c>
      <c r="AW24">
        <f t="shared" si="47"/>
        <v>0</v>
      </c>
      <c r="AX24">
        <f t="shared" si="47"/>
        <v>0</v>
      </c>
      <c r="AY24">
        <f t="shared" si="47"/>
        <v>0</v>
      </c>
      <c r="AZ24">
        <f t="shared" si="47"/>
        <v>0</v>
      </c>
      <c r="BC24" t="str">
        <f t="shared" si="21"/>
        <v/>
      </c>
      <c r="BD24" t="str">
        <f t="shared" si="22"/>
        <v/>
      </c>
      <c r="BE24" t="str">
        <f t="shared" si="23"/>
        <v/>
      </c>
      <c r="BF24" t="str">
        <f t="shared" si="24"/>
        <v/>
      </c>
      <c r="BG24" s="4" t="str">
        <f t="shared" si="48"/>
        <v>999:99.99</v>
      </c>
      <c r="BJ24">
        <f>COUNTA(F23:F24)</f>
        <v>0</v>
      </c>
      <c r="BK24">
        <f t="shared" si="49"/>
        <v>0</v>
      </c>
      <c r="BL24">
        <f t="shared" si="50"/>
        <v>0</v>
      </c>
      <c r="BM24" t="s">
        <v>253</v>
      </c>
    </row>
    <row r="25" spans="1:73" ht="14.25" customHeight="1" x14ac:dyDescent="0.2">
      <c r="C25" s="102"/>
      <c r="D25" s="102"/>
      <c r="E25" s="102"/>
      <c r="F25" s="26"/>
      <c r="G25" s="166"/>
      <c r="H25" s="164"/>
      <c r="I25" s="166"/>
      <c r="J25" s="164" t="str">
        <f t="shared" si="53"/>
        <v/>
      </c>
      <c r="K25" s="166"/>
      <c r="L25" s="164" t="str">
        <f t="shared" si="54"/>
        <v/>
      </c>
      <c r="M25" s="166"/>
      <c r="N25" s="164" t="str">
        <f t="shared" si="55"/>
        <v/>
      </c>
      <c r="O25" s="27"/>
      <c r="P25" s="27"/>
      <c r="Q25">
        <v>19</v>
      </c>
      <c r="R25" t="str">
        <f>IF(Q25&lt;=Q$6,VLOOKUP(Q25,申込一覧表!AI:AJ,2,0),"")</f>
        <v/>
      </c>
      <c r="S25" t="str">
        <f>IF(Q25&lt;=Q$6,VLOOKUP(R25,申込一覧表!$AJ$6:$AK$87,2,0),"")</f>
        <v/>
      </c>
      <c r="T25">
        <f>IF(Q25&lt;=Q$6,VLOOKUP(Q25,申込一覧表!AI:AL,4,0),0)</f>
        <v>0</v>
      </c>
      <c r="U25" s="21" t="str">
        <f t="shared" si="37"/>
        <v/>
      </c>
      <c r="W25" t="str">
        <f>IF(Q25&lt;=Q$6,VLOOKUP(Q25,申込一覧表!AI:AR,10,0),"")</f>
        <v/>
      </c>
      <c r="X25" t="str">
        <f>IF(Q25&lt;=Q$6,VLOOKUP(Q25,申込一覧表!AI:AO,7,0),"")</f>
        <v/>
      </c>
      <c r="Y25">
        <f t="shared" si="59"/>
        <v>112</v>
      </c>
      <c r="Z25">
        <f t="shared" si="60"/>
        <v>112</v>
      </c>
      <c r="AA25">
        <f t="shared" si="6"/>
        <v>56</v>
      </c>
      <c r="AB25">
        <f t="shared" si="7"/>
        <v>0</v>
      </c>
      <c r="AC25" t="str">
        <f t="shared" si="8"/>
        <v/>
      </c>
      <c r="AD25" t="str">
        <f t="shared" si="9"/>
        <v/>
      </c>
      <c r="AE25" t="str">
        <f t="shared" si="10"/>
        <v/>
      </c>
      <c r="AF25" t="str">
        <f t="shared" si="11"/>
        <v/>
      </c>
      <c r="AG25" t="str">
        <f t="shared" si="12"/>
        <v/>
      </c>
      <c r="AH25" t="str">
        <f t="shared" si="13"/>
        <v/>
      </c>
      <c r="AI25" t="str">
        <f t="shared" si="14"/>
        <v/>
      </c>
      <c r="AJ25" t="str">
        <f t="shared" si="15"/>
        <v/>
      </c>
      <c r="AK25" t="str">
        <f t="shared" ref="AK25:AK36" si="61">IF(G25="","",VLOOKUP(G25,$U$7:$AB$93,5,0))</f>
        <v/>
      </c>
      <c r="AL25" t="str">
        <f t="shared" ref="AL25:AL36" si="62">IF(I25="","",VLOOKUP(I25,$U$7:$AB$93,5,0))</f>
        <v/>
      </c>
      <c r="AM25" t="str">
        <f t="shared" ref="AM25:AM36" si="63">IF(K25="","",VLOOKUP(K25,$U$7:$AB$93,5,0))</f>
        <v/>
      </c>
      <c r="AN25" t="str">
        <f t="shared" ref="AN25:AN36" si="64">IF(M25="","",VLOOKUP(M25,$U$7:$AB$93,5,0))</f>
        <v/>
      </c>
      <c r="AO25">
        <v>19</v>
      </c>
      <c r="AS25">
        <f t="shared" ref="AS25:AZ25" si="65">SUM(AS17:AS24)</f>
        <v>0</v>
      </c>
      <c r="AT25">
        <f t="shared" si="65"/>
        <v>0</v>
      </c>
      <c r="AU25">
        <f t="shared" si="65"/>
        <v>0</v>
      </c>
      <c r="AV25">
        <f t="shared" si="65"/>
        <v>0</v>
      </c>
      <c r="AW25">
        <f t="shared" si="65"/>
        <v>0</v>
      </c>
      <c r="AX25">
        <f t="shared" si="65"/>
        <v>0</v>
      </c>
      <c r="AY25">
        <f t="shared" si="65"/>
        <v>0</v>
      </c>
      <c r="AZ25">
        <f t="shared" si="65"/>
        <v>0</v>
      </c>
      <c r="BB25" s="132">
        <f>SUM(AS25:AZ25)</f>
        <v>0</v>
      </c>
      <c r="BC25" t="str">
        <f t="shared" si="21"/>
        <v/>
      </c>
      <c r="BD25" t="str">
        <f t="shared" si="22"/>
        <v/>
      </c>
      <c r="BE25" t="str">
        <f t="shared" si="23"/>
        <v/>
      </c>
      <c r="BF25" t="str">
        <f t="shared" si="24"/>
        <v/>
      </c>
      <c r="BG25" s="4"/>
      <c r="BK25">
        <f>SUM(BK17:BK24)</f>
        <v>0</v>
      </c>
      <c r="BL25">
        <f>COUNTIF(BL17:BL24,5)</f>
        <v>0</v>
      </c>
    </row>
    <row r="26" spans="1:73" s="13" customFormat="1" ht="14.25" customHeight="1" x14ac:dyDescent="0.2">
      <c r="A26" s="28" t="s">
        <v>47</v>
      </c>
      <c r="B26" s="18"/>
      <c r="C26" s="18"/>
      <c r="D26" s="18"/>
      <c r="E26" s="18"/>
      <c r="F26" s="18"/>
      <c r="G26" s="19" t="str">
        <f>IF(BA35&gt;1,"区分の重複があります!!","")</f>
        <v/>
      </c>
      <c r="H26" s="165"/>
      <c r="I26" s="18"/>
      <c r="J26" s="165" t="str">
        <f t="shared" si="53"/>
        <v/>
      </c>
      <c r="K26" s="18"/>
      <c r="L26" s="165" t="str">
        <f t="shared" si="54"/>
        <v/>
      </c>
      <c r="M26" s="18"/>
      <c r="N26" s="165" t="str">
        <f t="shared" si="55"/>
        <v/>
      </c>
      <c r="Q26">
        <v>20</v>
      </c>
      <c r="R26" t="str">
        <f>IF(Q26&lt;=Q$6,VLOOKUP(Q26,申込一覧表!AI:AJ,2,0),"")</f>
        <v/>
      </c>
      <c r="S26" t="str">
        <f>IF(Q26&lt;=Q$6,VLOOKUP(R26,申込一覧表!$AJ$6:$AK$87,2,0),"")</f>
        <v/>
      </c>
      <c r="T26">
        <f>IF(Q26&lt;=Q$6,VLOOKUP(Q26,申込一覧表!AI:AL,4,0),0)</f>
        <v>0</v>
      </c>
      <c r="U26" s="21" t="str">
        <f t="shared" si="37"/>
        <v/>
      </c>
      <c r="V26"/>
      <c r="W26" t="str">
        <f>IF(Q26&lt;=Q$6,VLOOKUP(Q26,申込一覧表!AI:AR,10,0),"")</f>
        <v/>
      </c>
      <c r="X26" t="str">
        <f>IF(Q26&lt;=Q$6,VLOOKUP(Q26,申込一覧表!AI:AO,7,0),"")</f>
        <v/>
      </c>
      <c r="Y26">
        <f t="shared" si="59"/>
        <v>112</v>
      </c>
      <c r="Z26">
        <f t="shared" si="60"/>
        <v>112</v>
      </c>
      <c r="AA26">
        <f t="shared" si="6"/>
        <v>56</v>
      </c>
      <c r="AB26">
        <f t="shared" si="7"/>
        <v>0</v>
      </c>
      <c r="AC26" t="str">
        <f t="shared" si="8"/>
        <v/>
      </c>
      <c r="AD26" t="str">
        <f t="shared" si="9"/>
        <v/>
      </c>
      <c r="AE26" t="str">
        <f t="shared" si="10"/>
        <v/>
      </c>
      <c r="AF26" t="str">
        <f t="shared" si="11"/>
        <v/>
      </c>
      <c r="AG26" t="str">
        <f t="shared" si="12"/>
        <v/>
      </c>
      <c r="AH26" t="str">
        <f t="shared" si="13"/>
        <v/>
      </c>
      <c r="AI26" t="str">
        <f t="shared" si="14"/>
        <v/>
      </c>
      <c r="AJ26" t="str">
        <f t="shared" si="15"/>
        <v/>
      </c>
      <c r="AK26" t="str">
        <f t="shared" si="61"/>
        <v/>
      </c>
      <c r="AL26" t="str">
        <f t="shared" si="62"/>
        <v/>
      </c>
      <c r="AM26" t="str">
        <f t="shared" si="63"/>
        <v/>
      </c>
      <c r="AN26" t="str">
        <f t="shared" si="64"/>
        <v/>
      </c>
      <c r="AO26">
        <v>20</v>
      </c>
      <c r="AP26"/>
      <c r="AQ26"/>
      <c r="AR26"/>
      <c r="BC26" t="str">
        <f t="shared" si="21"/>
        <v/>
      </c>
      <c r="BD26" t="str">
        <f t="shared" si="22"/>
        <v/>
      </c>
      <c r="BE26" t="str">
        <f t="shared" si="23"/>
        <v/>
      </c>
      <c r="BF26" t="str">
        <f t="shared" si="24"/>
        <v/>
      </c>
      <c r="BG26" s="4"/>
      <c r="BK26">
        <f>BK25-BL25</f>
        <v>0</v>
      </c>
      <c r="BL26"/>
      <c r="BM26"/>
      <c r="BT26"/>
    </row>
    <row r="27" spans="1:73" ht="14.25" customHeight="1" x14ac:dyDescent="0.2">
      <c r="A27" s="15">
        <v>1</v>
      </c>
      <c r="B27" s="20" t="str">
        <f>IF(D27="","",$U$4)</f>
        <v/>
      </c>
      <c r="C27" s="130"/>
      <c r="D27" s="172"/>
      <c r="E27" s="172"/>
      <c r="F27" s="83"/>
      <c r="G27" s="84"/>
      <c r="H27" s="163" t="str">
        <f t="shared" ref="H27:H34" si="66">IF(G27="","",VLOOKUP(G27,$R$7:$S$92,2,0))</f>
        <v/>
      </c>
      <c r="I27" s="84"/>
      <c r="J27" s="163" t="str">
        <f t="shared" si="53"/>
        <v/>
      </c>
      <c r="K27" s="84"/>
      <c r="L27" s="163" t="str">
        <f t="shared" si="54"/>
        <v/>
      </c>
      <c r="M27" s="84"/>
      <c r="N27" s="163" t="str">
        <f t="shared" si="55"/>
        <v/>
      </c>
      <c r="O27" s="159"/>
      <c r="P27" s="140" t="str">
        <f>IF(COUNTIF(AK27:AN27,"&gt;1")&gt;0,"泳者重複!!","")</f>
        <v/>
      </c>
      <c r="Q27">
        <v>21</v>
      </c>
      <c r="R27" t="str">
        <f>IF(Q27&lt;=Q$6,VLOOKUP(Q27,申込一覧表!AI:AJ,2,0),"")</f>
        <v/>
      </c>
      <c r="S27" t="str">
        <f>IF(Q27&lt;=Q$6,VLOOKUP(R27,申込一覧表!$AJ$6:$AK$87,2,0),"")</f>
        <v/>
      </c>
      <c r="T27">
        <f>IF(Q27&lt;=Q$6,VLOOKUP(Q27,申込一覧表!AI:AL,4,0),0)</f>
        <v>0</v>
      </c>
      <c r="U27" s="21" t="str">
        <f t="shared" si="37"/>
        <v/>
      </c>
      <c r="W27" t="str">
        <f>IF(Q27&lt;=Q$6,VLOOKUP(Q27,申込一覧表!AI:AR,10,0),"")</f>
        <v/>
      </c>
      <c r="X27" t="str">
        <f>IF(Q27&lt;=Q$6,VLOOKUP(Q27,申込一覧表!AI:AO,7,0),"")</f>
        <v/>
      </c>
      <c r="Y27">
        <f t="shared" si="59"/>
        <v>112</v>
      </c>
      <c r="Z27">
        <f t="shared" si="60"/>
        <v>112</v>
      </c>
      <c r="AA27">
        <f t="shared" si="6"/>
        <v>56</v>
      </c>
      <c r="AB27">
        <f t="shared" si="7"/>
        <v>0</v>
      </c>
      <c r="AC27" t="str">
        <f t="shared" si="8"/>
        <v/>
      </c>
      <c r="AD27" t="str">
        <f t="shared" si="9"/>
        <v/>
      </c>
      <c r="AE27" t="str">
        <f t="shared" si="10"/>
        <v/>
      </c>
      <c r="AF27" t="str">
        <f t="shared" si="11"/>
        <v/>
      </c>
      <c r="AG27" t="str">
        <f t="shared" si="12"/>
        <v/>
      </c>
      <c r="AH27" t="str">
        <f t="shared" si="13"/>
        <v/>
      </c>
      <c r="AI27" t="str">
        <f t="shared" si="14"/>
        <v/>
      </c>
      <c r="AJ27" t="str">
        <f t="shared" si="15"/>
        <v/>
      </c>
      <c r="AK27" t="str">
        <f t="shared" si="61"/>
        <v/>
      </c>
      <c r="AL27" t="str">
        <f t="shared" si="62"/>
        <v/>
      </c>
      <c r="AM27" t="str">
        <f t="shared" si="63"/>
        <v/>
      </c>
      <c r="AN27" t="str">
        <f t="shared" si="64"/>
        <v/>
      </c>
      <c r="AO27">
        <v>21</v>
      </c>
      <c r="AP27" t="str">
        <f t="shared" si="31"/>
        <v/>
      </c>
      <c r="AQ27" t="str">
        <f t="shared" si="32"/>
        <v/>
      </c>
      <c r="AS27">
        <f t="shared" ref="AS27:AV34" si="67">IF(AS$6=$AP27,1,0)</f>
        <v>0</v>
      </c>
      <c r="AT27">
        <f t="shared" si="67"/>
        <v>0</v>
      </c>
      <c r="AU27">
        <f t="shared" si="67"/>
        <v>0</v>
      </c>
      <c r="AV27">
        <f t="shared" si="67"/>
        <v>0</v>
      </c>
      <c r="AW27">
        <f t="shared" ref="AW27:AZ34" si="68">IF(AW$6=$AP27,1,0)</f>
        <v>0</v>
      </c>
      <c r="AX27">
        <f t="shared" si="68"/>
        <v>0</v>
      </c>
      <c r="AY27">
        <f t="shared" si="68"/>
        <v>0</v>
      </c>
      <c r="AZ27">
        <f t="shared" si="68"/>
        <v>0</v>
      </c>
      <c r="BC27" t="str">
        <f t="shared" si="21"/>
        <v/>
      </c>
      <c r="BD27" t="str">
        <f t="shared" si="22"/>
        <v/>
      </c>
      <c r="BE27" t="str">
        <f t="shared" si="23"/>
        <v/>
      </c>
      <c r="BF27" t="str">
        <f t="shared" si="24"/>
        <v/>
      </c>
      <c r="BG27" s="4" t="str">
        <f t="shared" ref="BG27:BG34" si="69">IF(F27="","999:99.99"," "&amp;LEFT(RIGHT("        "&amp;TEXT(F27,"0.00"),7),2)&amp;":"&amp;RIGHT(TEXT(F27,"0.00"),5))</f>
        <v>999:99.99</v>
      </c>
      <c r="BK27">
        <f t="shared" ref="BK27:BK34" si="70">IF(B27="",0,1)</f>
        <v>0</v>
      </c>
      <c r="BL27">
        <f t="shared" ref="BL27:BL34" si="71">IF(O27="オープン",5,0)</f>
        <v>0</v>
      </c>
    </row>
    <row r="28" spans="1:73" ht="14.25" customHeight="1" x14ac:dyDescent="0.2">
      <c r="A28" s="15">
        <v>2</v>
      </c>
      <c r="B28" s="20" t="str">
        <f t="shared" ref="B28:B34" si="72">IF(D28="","",$U$4)</f>
        <v/>
      </c>
      <c r="C28" s="130"/>
      <c r="D28" s="172"/>
      <c r="E28" s="172"/>
      <c r="F28" s="83"/>
      <c r="G28" s="84"/>
      <c r="H28" s="163" t="str">
        <f t="shared" si="66"/>
        <v/>
      </c>
      <c r="I28" s="84"/>
      <c r="J28" s="163" t="str">
        <f t="shared" si="53"/>
        <v/>
      </c>
      <c r="K28" s="84"/>
      <c r="L28" s="163" t="str">
        <f t="shared" si="54"/>
        <v/>
      </c>
      <c r="M28" s="84"/>
      <c r="N28" s="163" t="str">
        <f t="shared" si="55"/>
        <v/>
      </c>
      <c r="O28" s="159"/>
      <c r="P28" s="140" t="str">
        <f t="shared" ref="P28:P34" si="73">IF(COUNTIF(AK28:AN28,"&gt;1")&gt;0,"泳者重複!!","")</f>
        <v/>
      </c>
      <c r="Q28">
        <v>22</v>
      </c>
      <c r="R28" t="str">
        <f>IF(Q28&lt;=Q$6,VLOOKUP(Q28,申込一覧表!AI:AJ,2,0),"")</f>
        <v/>
      </c>
      <c r="S28" t="str">
        <f>IF(Q28&lt;=Q$6,VLOOKUP(R28,申込一覧表!$AJ$6:$AK$87,2,0),"")</f>
        <v/>
      </c>
      <c r="T28">
        <f>IF(Q28&lt;=Q$6,VLOOKUP(Q28,申込一覧表!AI:AL,4,0),0)</f>
        <v>0</v>
      </c>
      <c r="U28" s="21" t="str">
        <f t="shared" si="37"/>
        <v/>
      </c>
      <c r="W28" t="str">
        <f>IF(Q28&lt;=Q$6,VLOOKUP(Q28,申込一覧表!AI:AR,10,0),"")</f>
        <v/>
      </c>
      <c r="X28" t="str">
        <f>IF(Q28&lt;=Q$6,VLOOKUP(Q28,申込一覧表!AI:AO,7,0),"")</f>
        <v/>
      </c>
      <c r="Y28">
        <f t="shared" si="59"/>
        <v>112</v>
      </c>
      <c r="Z28">
        <f t="shared" si="60"/>
        <v>112</v>
      </c>
      <c r="AA28">
        <f t="shared" si="6"/>
        <v>56</v>
      </c>
      <c r="AB28">
        <f t="shared" si="7"/>
        <v>0</v>
      </c>
      <c r="AC28" t="str">
        <f t="shared" si="8"/>
        <v/>
      </c>
      <c r="AD28" t="str">
        <f t="shared" si="9"/>
        <v/>
      </c>
      <c r="AE28" t="str">
        <f t="shared" si="10"/>
        <v/>
      </c>
      <c r="AF28" t="str">
        <f t="shared" si="11"/>
        <v/>
      </c>
      <c r="AG28" t="str">
        <f t="shared" si="12"/>
        <v/>
      </c>
      <c r="AH28" t="str">
        <f t="shared" si="13"/>
        <v/>
      </c>
      <c r="AI28" t="str">
        <f t="shared" si="14"/>
        <v/>
      </c>
      <c r="AJ28" t="str">
        <f t="shared" si="15"/>
        <v/>
      </c>
      <c r="AK28" t="str">
        <f t="shared" si="61"/>
        <v/>
      </c>
      <c r="AL28" t="str">
        <f t="shared" si="62"/>
        <v/>
      </c>
      <c r="AM28" t="str">
        <f t="shared" si="63"/>
        <v/>
      </c>
      <c r="AN28" t="str">
        <f t="shared" si="64"/>
        <v/>
      </c>
      <c r="AO28">
        <v>22</v>
      </c>
      <c r="AP28" t="str">
        <f t="shared" si="31"/>
        <v/>
      </c>
      <c r="AQ28" t="str">
        <f t="shared" si="32"/>
        <v/>
      </c>
      <c r="AS28">
        <f t="shared" si="67"/>
        <v>0</v>
      </c>
      <c r="AT28">
        <f t="shared" si="67"/>
        <v>0</v>
      </c>
      <c r="AU28">
        <f t="shared" si="67"/>
        <v>0</v>
      </c>
      <c r="AV28">
        <f t="shared" si="67"/>
        <v>0</v>
      </c>
      <c r="AW28">
        <f t="shared" si="68"/>
        <v>0</v>
      </c>
      <c r="AX28">
        <f t="shared" si="68"/>
        <v>0</v>
      </c>
      <c r="AY28">
        <f t="shared" si="68"/>
        <v>0</v>
      </c>
      <c r="AZ28">
        <f t="shared" si="68"/>
        <v>0</v>
      </c>
      <c r="BC28" t="str">
        <f t="shared" si="21"/>
        <v/>
      </c>
      <c r="BD28" t="str">
        <f t="shared" si="22"/>
        <v/>
      </c>
      <c r="BE28" t="str">
        <f t="shared" si="23"/>
        <v/>
      </c>
      <c r="BF28" t="str">
        <f t="shared" si="24"/>
        <v/>
      </c>
      <c r="BG28" s="4" t="str">
        <f t="shared" si="69"/>
        <v>999:99.99</v>
      </c>
      <c r="BK28">
        <f t="shared" si="70"/>
        <v>0</v>
      </c>
      <c r="BL28">
        <f t="shared" si="71"/>
        <v>0</v>
      </c>
      <c r="BM28" t="s">
        <v>253</v>
      </c>
    </row>
    <row r="29" spans="1:73" ht="14.25" customHeight="1" x14ac:dyDescent="0.2">
      <c r="A29" s="15">
        <v>3</v>
      </c>
      <c r="B29" s="20" t="str">
        <f t="shared" si="72"/>
        <v/>
      </c>
      <c r="C29" s="130"/>
      <c r="D29" s="172"/>
      <c r="E29" s="172"/>
      <c r="F29" s="83"/>
      <c r="G29" s="84"/>
      <c r="H29" s="163" t="str">
        <f t="shared" si="66"/>
        <v/>
      </c>
      <c r="I29" s="84"/>
      <c r="J29" s="163" t="str">
        <f t="shared" si="53"/>
        <v/>
      </c>
      <c r="K29" s="84"/>
      <c r="L29" s="163" t="str">
        <f t="shared" si="54"/>
        <v/>
      </c>
      <c r="M29" s="84"/>
      <c r="N29" s="163" t="str">
        <f t="shared" si="55"/>
        <v/>
      </c>
      <c r="O29" s="159"/>
      <c r="P29" s="140" t="str">
        <f t="shared" si="73"/>
        <v/>
      </c>
      <c r="Q29">
        <v>23</v>
      </c>
      <c r="R29" t="str">
        <f>IF(Q29&lt;=Q$6,VLOOKUP(Q29,申込一覧表!AI:AJ,2,0),"")</f>
        <v/>
      </c>
      <c r="S29" t="str">
        <f>IF(Q29&lt;=Q$6,VLOOKUP(R29,申込一覧表!$AJ$6:$AK$87,2,0),"")</f>
        <v/>
      </c>
      <c r="T29">
        <f>IF(Q29&lt;=Q$6,VLOOKUP(Q29,申込一覧表!AI:AL,4,0),0)</f>
        <v>0</v>
      </c>
      <c r="U29" s="21" t="str">
        <f t="shared" si="37"/>
        <v/>
      </c>
      <c r="W29" t="str">
        <f>IF(Q29&lt;=Q$6,VLOOKUP(Q29,申込一覧表!AI:AR,10,0),"")</f>
        <v/>
      </c>
      <c r="X29" t="str">
        <f>IF(Q29&lt;=Q$6,VLOOKUP(Q29,申込一覧表!AI:AO,7,0),"")</f>
        <v/>
      </c>
      <c r="Y29">
        <f t="shared" si="59"/>
        <v>112</v>
      </c>
      <c r="Z29">
        <f t="shared" si="60"/>
        <v>112</v>
      </c>
      <c r="AA29">
        <f t="shared" si="6"/>
        <v>56</v>
      </c>
      <c r="AB29">
        <f t="shared" si="7"/>
        <v>0</v>
      </c>
      <c r="AC29" t="str">
        <f t="shared" si="8"/>
        <v/>
      </c>
      <c r="AD29" t="str">
        <f t="shared" si="9"/>
        <v/>
      </c>
      <c r="AE29" t="str">
        <f t="shared" si="10"/>
        <v/>
      </c>
      <c r="AF29" t="str">
        <f t="shared" si="11"/>
        <v/>
      </c>
      <c r="AG29" t="str">
        <f t="shared" si="12"/>
        <v/>
      </c>
      <c r="AH29" t="str">
        <f t="shared" si="13"/>
        <v/>
      </c>
      <c r="AI29" t="str">
        <f t="shared" si="14"/>
        <v/>
      </c>
      <c r="AJ29" t="str">
        <f t="shared" si="15"/>
        <v/>
      </c>
      <c r="AK29" t="str">
        <f t="shared" si="61"/>
        <v/>
      </c>
      <c r="AL29" t="str">
        <f t="shared" si="62"/>
        <v/>
      </c>
      <c r="AM29" t="str">
        <f t="shared" si="63"/>
        <v/>
      </c>
      <c r="AN29" t="str">
        <f t="shared" si="64"/>
        <v/>
      </c>
      <c r="AO29">
        <v>23</v>
      </c>
      <c r="AP29" t="str">
        <f t="shared" si="31"/>
        <v/>
      </c>
      <c r="AQ29" t="str">
        <f t="shared" si="32"/>
        <v/>
      </c>
      <c r="AS29">
        <f t="shared" si="67"/>
        <v>0</v>
      </c>
      <c r="AT29">
        <f t="shared" si="67"/>
        <v>0</v>
      </c>
      <c r="AU29">
        <f t="shared" si="67"/>
        <v>0</v>
      </c>
      <c r="AV29">
        <f t="shared" si="67"/>
        <v>0</v>
      </c>
      <c r="AW29">
        <f t="shared" si="68"/>
        <v>0</v>
      </c>
      <c r="AX29">
        <f t="shared" si="68"/>
        <v>0</v>
      </c>
      <c r="AY29">
        <f t="shared" si="68"/>
        <v>0</v>
      </c>
      <c r="AZ29">
        <f t="shared" si="68"/>
        <v>0</v>
      </c>
      <c r="BC29" t="str">
        <f t="shared" si="21"/>
        <v/>
      </c>
      <c r="BD29" t="str">
        <f t="shared" si="22"/>
        <v/>
      </c>
      <c r="BE29" t="str">
        <f t="shared" si="23"/>
        <v/>
      </c>
      <c r="BF29" t="str">
        <f t="shared" si="24"/>
        <v/>
      </c>
      <c r="BG29" s="4" t="str">
        <f t="shared" si="69"/>
        <v>999:99.99</v>
      </c>
      <c r="BK29">
        <f t="shared" si="70"/>
        <v>0</v>
      </c>
      <c r="BL29">
        <f t="shared" si="71"/>
        <v>0</v>
      </c>
    </row>
    <row r="30" spans="1:73" ht="14.25" customHeight="1" x14ac:dyDescent="0.2">
      <c r="A30" s="15">
        <v>4</v>
      </c>
      <c r="B30" s="20" t="str">
        <f t="shared" si="72"/>
        <v/>
      </c>
      <c r="C30" s="130"/>
      <c r="D30" s="172"/>
      <c r="E30" s="172"/>
      <c r="F30" s="83"/>
      <c r="G30" s="84"/>
      <c r="H30" s="163" t="str">
        <f t="shared" si="66"/>
        <v/>
      </c>
      <c r="I30" s="84"/>
      <c r="J30" s="163" t="str">
        <f t="shared" si="53"/>
        <v/>
      </c>
      <c r="K30" s="84"/>
      <c r="L30" s="163" t="str">
        <f t="shared" si="54"/>
        <v/>
      </c>
      <c r="M30" s="84"/>
      <c r="N30" s="163" t="str">
        <f t="shared" si="55"/>
        <v/>
      </c>
      <c r="O30" s="159"/>
      <c r="P30" s="140" t="str">
        <f t="shared" si="73"/>
        <v/>
      </c>
      <c r="Q30">
        <v>24</v>
      </c>
      <c r="R30" t="str">
        <f>IF(Q30&lt;=Q$6,VLOOKUP(Q30,申込一覧表!AI:AJ,2,0),"")</f>
        <v/>
      </c>
      <c r="S30" t="str">
        <f>IF(Q30&lt;=Q$6,VLOOKUP(R30,申込一覧表!$AJ$6:$AK$87,2,0),"")</f>
        <v/>
      </c>
      <c r="T30">
        <f>IF(Q30&lt;=Q$6,VLOOKUP(Q30,申込一覧表!AI:AL,4,0),0)</f>
        <v>0</v>
      </c>
      <c r="U30" s="21" t="str">
        <f t="shared" si="37"/>
        <v/>
      </c>
      <c r="W30" t="str">
        <f>IF(Q30&lt;=Q$6,VLOOKUP(Q30,申込一覧表!AI:AR,10,0),"")</f>
        <v/>
      </c>
      <c r="X30" t="str">
        <f>IF(Q30&lt;=Q$6,VLOOKUP(Q30,申込一覧表!AI:AO,7,0),"")</f>
        <v/>
      </c>
      <c r="Y30">
        <f t="shared" si="59"/>
        <v>112</v>
      </c>
      <c r="Z30">
        <f t="shared" si="60"/>
        <v>112</v>
      </c>
      <c r="AA30">
        <f t="shared" si="6"/>
        <v>56</v>
      </c>
      <c r="AB30">
        <f t="shared" si="7"/>
        <v>0</v>
      </c>
      <c r="AC30" t="str">
        <f t="shared" si="8"/>
        <v/>
      </c>
      <c r="AD30" t="str">
        <f t="shared" si="9"/>
        <v/>
      </c>
      <c r="AE30" t="str">
        <f t="shared" si="10"/>
        <v/>
      </c>
      <c r="AF30" t="str">
        <f t="shared" si="11"/>
        <v/>
      </c>
      <c r="AG30" t="str">
        <f t="shared" si="12"/>
        <v/>
      </c>
      <c r="AH30" t="str">
        <f t="shared" si="13"/>
        <v/>
      </c>
      <c r="AI30" t="str">
        <f t="shared" si="14"/>
        <v/>
      </c>
      <c r="AJ30" t="str">
        <f t="shared" si="15"/>
        <v/>
      </c>
      <c r="AK30" t="str">
        <f t="shared" si="61"/>
        <v/>
      </c>
      <c r="AL30" t="str">
        <f t="shared" si="62"/>
        <v/>
      </c>
      <c r="AM30" t="str">
        <f t="shared" si="63"/>
        <v/>
      </c>
      <c r="AN30" t="str">
        <f t="shared" si="64"/>
        <v/>
      </c>
      <c r="AO30">
        <v>24</v>
      </c>
      <c r="AP30" t="str">
        <f t="shared" si="31"/>
        <v/>
      </c>
      <c r="AQ30" t="str">
        <f t="shared" si="32"/>
        <v/>
      </c>
      <c r="AS30">
        <f t="shared" si="67"/>
        <v>0</v>
      </c>
      <c r="AT30">
        <f t="shared" si="67"/>
        <v>0</v>
      </c>
      <c r="AU30">
        <f t="shared" si="67"/>
        <v>0</v>
      </c>
      <c r="AV30">
        <f t="shared" si="67"/>
        <v>0</v>
      </c>
      <c r="AW30">
        <f t="shared" si="68"/>
        <v>0</v>
      </c>
      <c r="AX30">
        <f t="shared" si="68"/>
        <v>0</v>
      </c>
      <c r="AY30">
        <f t="shared" si="68"/>
        <v>0</v>
      </c>
      <c r="AZ30">
        <f t="shared" si="68"/>
        <v>0</v>
      </c>
      <c r="BC30" t="str">
        <f t="shared" si="21"/>
        <v/>
      </c>
      <c r="BD30" t="str">
        <f t="shared" si="22"/>
        <v/>
      </c>
      <c r="BE30" t="str">
        <f t="shared" si="23"/>
        <v/>
      </c>
      <c r="BF30" t="str">
        <f t="shared" si="24"/>
        <v/>
      </c>
      <c r="BG30" s="4" t="str">
        <f t="shared" si="69"/>
        <v>999:99.99</v>
      </c>
      <c r="BJ30">
        <f>COUNTA(F27:F30)</f>
        <v>0</v>
      </c>
      <c r="BK30">
        <f t="shared" si="70"/>
        <v>0</v>
      </c>
      <c r="BL30">
        <f t="shared" si="71"/>
        <v>0</v>
      </c>
      <c r="BM30" t="s">
        <v>253</v>
      </c>
    </row>
    <row r="31" spans="1:73" ht="14.25" customHeight="1" x14ac:dyDescent="0.2">
      <c r="A31" s="15">
        <v>5</v>
      </c>
      <c r="B31" s="20" t="str">
        <f t="shared" si="72"/>
        <v/>
      </c>
      <c r="C31" s="130"/>
      <c r="D31" s="172"/>
      <c r="E31" s="172"/>
      <c r="F31" s="83"/>
      <c r="G31" s="84"/>
      <c r="H31" s="163" t="str">
        <f t="shared" si="66"/>
        <v/>
      </c>
      <c r="I31" s="84"/>
      <c r="J31" s="163" t="str">
        <f t="shared" si="53"/>
        <v/>
      </c>
      <c r="K31" s="84"/>
      <c r="L31" s="163" t="str">
        <f t="shared" si="54"/>
        <v/>
      </c>
      <c r="M31" s="84"/>
      <c r="N31" s="163" t="str">
        <f t="shared" si="55"/>
        <v/>
      </c>
      <c r="O31" s="159"/>
      <c r="P31" s="140" t="str">
        <f t="shared" si="73"/>
        <v/>
      </c>
      <c r="Q31">
        <v>25</v>
      </c>
      <c r="R31" t="str">
        <f>IF(Q31&lt;=Q$6,VLOOKUP(Q31,申込一覧表!AI:AJ,2,0),"")</f>
        <v/>
      </c>
      <c r="S31" t="str">
        <f>IF(Q31&lt;=Q$6,VLOOKUP(R31,申込一覧表!$AJ$6:$AK$87,2,0),"")</f>
        <v/>
      </c>
      <c r="T31">
        <f>IF(Q31&lt;=Q$6,VLOOKUP(Q31,申込一覧表!AI:AL,4,0),0)</f>
        <v>0</v>
      </c>
      <c r="U31" s="21" t="str">
        <f t="shared" si="37"/>
        <v/>
      </c>
      <c r="W31" t="str">
        <f>IF(Q31&lt;=Q$6,VLOOKUP(Q31,申込一覧表!AI:AR,10,0),"")</f>
        <v/>
      </c>
      <c r="X31" t="str">
        <f>IF(Q31&lt;=Q$6,VLOOKUP(Q31,申込一覧表!AI:AO,7,0),"")</f>
        <v/>
      </c>
      <c r="Y31">
        <f t="shared" ref="Y31:Y32" si="74">COUNTIF($G$7:$M$14,U31)+COUNTIF($G$27:$M$34,U31)</f>
        <v>112</v>
      </c>
      <c r="Z31">
        <f t="shared" ref="Z31:Z32" si="75">COUNTIF($G$17:$M$24,U31)+COUNTIF($G$37:$M$44,U31)</f>
        <v>112</v>
      </c>
      <c r="AA31">
        <f t="shared" si="6"/>
        <v>56</v>
      </c>
      <c r="AB31">
        <f t="shared" si="7"/>
        <v>0</v>
      </c>
      <c r="AC31" t="str">
        <f t="shared" si="8"/>
        <v/>
      </c>
      <c r="AD31" t="str">
        <f t="shared" si="9"/>
        <v/>
      </c>
      <c r="AE31" t="str">
        <f t="shared" si="10"/>
        <v/>
      </c>
      <c r="AF31" t="str">
        <f t="shared" si="11"/>
        <v/>
      </c>
      <c r="AG31" t="str">
        <f t="shared" si="12"/>
        <v/>
      </c>
      <c r="AH31" t="str">
        <f t="shared" si="13"/>
        <v/>
      </c>
      <c r="AI31" t="str">
        <f t="shared" si="14"/>
        <v/>
      </c>
      <c r="AJ31" t="str">
        <f t="shared" si="15"/>
        <v/>
      </c>
      <c r="AK31" t="str">
        <f t="shared" si="61"/>
        <v/>
      </c>
      <c r="AL31" t="str">
        <f t="shared" si="62"/>
        <v/>
      </c>
      <c r="AM31" t="str">
        <f t="shared" si="63"/>
        <v/>
      </c>
      <c r="AN31" t="str">
        <f t="shared" si="64"/>
        <v/>
      </c>
      <c r="AO31">
        <v>25</v>
      </c>
      <c r="AP31" t="str">
        <f t="shared" si="31"/>
        <v/>
      </c>
      <c r="AQ31" t="str">
        <f t="shared" si="32"/>
        <v/>
      </c>
      <c r="AS31">
        <f t="shared" si="67"/>
        <v>0</v>
      </c>
      <c r="AT31">
        <f t="shared" si="67"/>
        <v>0</v>
      </c>
      <c r="AU31">
        <f t="shared" si="67"/>
        <v>0</v>
      </c>
      <c r="AV31">
        <f t="shared" si="67"/>
        <v>0</v>
      </c>
      <c r="BC31" t="str">
        <f t="shared" si="21"/>
        <v/>
      </c>
      <c r="BD31" t="str">
        <f t="shared" si="22"/>
        <v/>
      </c>
      <c r="BE31" t="str">
        <f t="shared" si="23"/>
        <v/>
      </c>
      <c r="BF31" t="str">
        <f t="shared" si="24"/>
        <v/>
      </c>
      <c r="BG31" s="4" t="str">
        <f t="shared" si="69"/>
        <v>999:99.99</v>
      </c>
      <c r="BK31">
        <f t="shared" si="70"/>
        <v>0</v>
      </c>
      <c r="BL31">
        <f t="shared" si="71"/>
        <v>0</v>
      </c>
    </row>
    <row r="32" spans="1:73" ht="14.25" customHeight="1" x14ac:dyDescent="0.2">
      <c r="A32" s="15">
        <v>6</v>
      </c>
      <c r="B32" s="20" t="str">
        <f t="shared" si="72"/>
        <v/>
      </c>
      <c r="C32" s="130"/>
      <c r="D32" s="172"/>
      <c r="E32" s="172"/>
      <c r="F32" s="83"/>
      <c r="G32" s="84"/>
      <c r="H32" s="163" t="str">
        <f t="shared" si="66"/>
        <v/>
      </c>
      <c r="I32" s="84"/>
      <c r="J32" s="163" t="str">
        <f t="shared" si="53"/>
        <v/>
      </c>
      <c r="K32" s="84"/>
      <c r="L32" s="163" t="str">
        <f t="shared" si="54"/>
        <v/>
      </c>
      <c r="M32" s="84"/>
      <c r="N32" s="163" t="str">
        <f t="shared" si="55"/>
        <v/>
      </c>
      <c r="O32" s="159"/>
      <c r="P32" s="140" t="str">
        <f t="shared" si="73"/>
        <v/>
      </c>
      <c r="Q32">
        <v>26</v>
      </c>
      <c r="R32" t="str">
        <f>IF(Q32&lt;=Q$6,VLOOKUP(Q32,申込一覧表!AI:AJ,2,0),"")</f>
        <v/>
      </c>
      <c r="S32" t="str">
        <f>IF(Q32&lt;=Q$6,VLOOKUP(R32,申込一覧表!$AJ$6:$AK$87,2,0),"")</f>
        <v/>
      </c>
      <c r="T32">
        <f>IF(Q32&lt;=Q$6,VLOOKUP(Q32,申込一覧表!AI:AL,4,0),0)</f>
        <v>0</v>
      </c>
      <c r="U32" s="21" t="str">
        <f t="shared" si="37"/>
        <v/>
      </c>
      <c r="W32" t="str">
        <f>IF(Q32&lt;=Q$6,VLOOKUP(Q32,申込一覧表!AI:AR,10,0),"")</f>
        <v/>
      </c>
      <c r="X32" t="str">
        <f>IF(Q32&lt;=Q$6,VLOOKUP(Q32,申込一覧表!AI:AO,7,0),"")</f>
        <v/>
      </c>
      <c r="Y32">
        <f t="shared" si="74"/>
        <v>112</v>
      </c>
      <c r="Z32">
        <f t="shared" si="75"/>
        <v>112</v>
      </c>
      <c r="AA32">
        <f t="shared" si="6"/>
        <v>56</v>
      </c>
      <c r="AB32">
        <f t="shared" si="7"/>
        <v>0</v>
      </c>
      <c r="AC32" t="str">
        <f t="shared" si="8"/>
        <v/>
      </c>
      <c r="AD32" t="str">
        <f t="shared" si="9"/>
        <v/>
      </c>
      <c r="AE32" t="str">
        <f t="shared" si="10"/>
        <v/>
      </c>
      <c r="AF32" t="str">
        <f t="shared" si="11"/>
        <v/>
      </c>
      <c r="AG32" t="str">
        <f t="shared" si="12"/>
        <v/>
      </c>
      <c r="AH32" t="str">
        <f t="shared" si="13"/>
        <v/>
      </c>
      <c r="AI32" t="str">
        <f t="shared" si="14"/>
        <v/>
      </c>
      <c r="AJ32" t="str">
        <f t="shared" si="15"/>
        <v/>
      </c>
      <c r="AK32" t="str">
        <f t="shared" si="61"/>
        <v/>
      </c>
      <c r="AL32" t="str">
        <f t="shared" si="62"/>
        <v/>
      </c>
      <c r="AM32" t="str">
        <f t="shared" si="63"/>
        <v/>
      </c>
      <c r="AN32" t="str">
        <f t="shared" si="64"/>
        <v/>
      </c>
      <c r="AO32">
        <v>26</v>
      </c>
      <c r="AP32" t="str">
        <f t="shared" si="31"/>
        <v/>
      </c>
      <c r="AQ32" t="str">
        <f t="shared" si="32"/>
        <v/>
      </c>
      <c r="AS32">
        <f t="shared" si="67"/>
        <v>0</v>
      </c>
      <c r="AT32">
        <f t="shared" si="67"/>
        <v>0</v>
      </c>
      <c r="AU32">
        <f t="shared" si="67"/>
        <v>0</v>
      </c>
      <c r="AV32">
        <f t="shared" si="67"/>
        <v>0</v>
      </c>
      <c r="BC32" t="str">
        <f t="shared" si="21"/>
        <v/>
      </c>
      <c r="BD32" t="str">
        <f t="shared" si="22"/>
        <v/>
      </c>
      <c r="BE32" t="str">
        <f t="shared" si="23"/>
        <v/>
      </c>
      <c r="BF32" t="str">
        <f t="shared" si="24"/>
        <v/>
      </c>
      <c r="BG32" s="4" t="str">
        <f t="shared" si="69"/>
        <v>999:99.99</v>
      </c>
      <c r="BK32">
        <f t="shared" si="70"/>
        <v>0</v>
      </c>
      <c r="BL32">
        <f t="shared" si="71"/>
        <v>0</v>
      </c>
      <c r="BM32" t="s">
        <v>253</v>
      </c>
    </row>
    <row r="33" spans="1:72" ht="14.25" customHeight="1" x14ac:dyDescent="0.2">
      <c r="A33" s="15">
        <v>7</v>
      </c>
      <c r="B33" s="20" t="str">
        <f t="shared" si="72"/>
        <v/>
      </c>
      <c r="C33" s="130"/>
      <c r="D33" s="172"/>
      <c r="E33" s="172"/>
      <c r="F33" s="83"/>
      <c r="G33" s="84"/>
      <c r="H33" s="163" t="str">
        <f t="shared" si="66"/>
        <v/>
      </c>
      <c r="I33" s="84"/>
      <c r="J33" s="163" t="str">
        <f t="shared" si="53"/>
        <v/>
      </c>
      <c r="K33" s="84"/>
      <c r="L33" s="163" t="str">
        <f t="shared" si="54"/>
        <v/>
      </c>
      <c r="M33" s="84"/>
      <c r="N33" s="163" t="str">
        <f t="shared" si="55"/>
        <v/>
      </c>
      <c r="O33" s="159"/>
      <c r="P33" s="140" t="str">
        <f t="shared" si="73"/>
        <v/>
      </c>
      <c r="Q33">
        <v>27</v>
      </c>
      <c r="R33" t="str">
        <f>IF(Q33&lt;=Q$6,VLOOKUP(Q33,申込一覧表!AI:AJ,2,0),"")</f>
        <v/>
      </c>
      <c r="S33" t="str">
        <f>IF(Q33&lt;=Q$6,VLOOKUP(R33,申込一覧表!$AJ$6:$AK$87,2,0),"")</f>
        <v/>
      </c>
      <c r="T33">
        <f>IF(Q33&lt;=Q$6,VLOOKUP(Q33,申込一覧表!AI:AL,4,0),0)</f>
        <v>0</v>
      </c>
      <c r="U33" s="21" t="str">
        <f t="shared" si="37"/>
        <v/>
      </c>
      <c r="W33" t="str">
        <f>IF(Q33&lt;=Q$6,VLOOKUP(Q33,申込一覧表!AI:AR,10,0),"")</f>
        <v/>
      </c>
      <c r="X33" t="str">
        <f>IF(Q33&lt;=Q$6,VLOOKUP(Q33,申込一覧表!AI:AO,7,0),"")</f>
        <v/>
      </c>
      <c r="Y33">
        <f t="shared" ref="Y33:Y40" si="76">COUNTIF($G$7:$M$14,U33)+COUNTIF($G$27:$M$34,U33)</f>
        <v>112</v>
      </c>
      <c r="Z33">
        <f t="shared" ref="Z33:Z40" si="77">COUNTIF($G$17:$M$24,U33)+COUNTIF($G$37:$M$44,U33)</f>
        <v>112</v>
      </c>
      <c r="AA33">
        <f t="shared" si="6"/>
        <v>56</v>
      </c>
      <c r="AB33">
        <f t="shared" si="7"/>
        <v>0</v>
      </c>
      <c r="AC33" t="str">
        <f t="shared" si="8"/>
        <v/>
      </c>
      <c r="AD33" t="str">
        <f t="shared" si="9"/>
        <v/>
      </c>
      <c r="AE33" t="str">
        <f t="shared" si="10"/>
        <v/>
      </c>
      <c r="AF33" t="str">
        <f t="shared" si="11"/>
        <v/>
      </c>
      <c r="AG33" t="str">
        <f t="shared" si="12"/>
        <v/>
      </c>
      <c r="AH33" t="str">
        <f t="shared" si="13"/>
        <v/>
      </c>
      <c r="AI33" t="str">
        <f t="shared" si="14"/>
        <v/>
      </c>
      <c r="AJ33" t="str">
        <f t="shared" si="15"/>
        <v/>
      </c>
      <c r="AK33" t="str">
        <f t="shared" si="61"/>
        <v/>
      </c>
      <c r="AL33" t="str">
        <f t="shared" si="62"/>
        <v/>
      </c>
      <c r="AM33" t="str">
        <f t="shared" si="63"/>
        <v/>
      </c>
      <c r="AN33" t="str">
        <f t="shared" si="64"/>
        <v/>
      </c>
      <c r="AO33">
        <v>27</v>
      </c>
      <c r="AP33" t="str">
        <f t="shared" si="31"/>
        <v/>
      </c>
      <c r="AQ33" t="str">
        <f t="shared" si="32"/>
        <v/>
      </c>
      <c r="AS33">
        <f t="shared" si="67"/>
        <v>0</v>
      </c>
      <c r="AT33">
        <f t="shared" si="67"/>
        <v>0</v>
      </c>
      <c r="AU33">
        <f t="shared" si="67"/>
        <v>0</v>
      </c>
      <c r="AV33">
        <f t="shared" si="67"/>
        <v>0</v>
      </c>
      <c r="AW33">
        <f t="shared" si="68"/>
        <v>0</v>
      </c>
      <c r="AX33">
        <f t="shared" si="68"/>
        <v>0</v>
      </c>
      <c r="AY33">
        <f t="shared" si="68"/>
        <v>0</v>
      </c>
      <c r="AZ33">
        <f t="shared" si="68"/>
        <v>0</v>
      </c>
      <c r="BC33" t="str">
        <f t="shared" si="21"/>
        <v/>
      </c>
      <c r="BD33" t="str">
        <f t="shared" si="22"/>
        <v/>
      </c>
      <c r="BE33" t="str">
        <f t="shared" si="23"/>
        <v/>
      </c>
      <c r="BF33" t="str">
        <f t="shared" si="24"/>
        <v/>
      </c>
      <c r="BG33" s="4" t="str">
        <f t="shared" si="69"/>
        <v>999:99.99</v>
      </c>
      <c r="BK33">
        <f t="shared" si="70"/>
        <v>0</v>
      </c>
      <c r="BL33">
        <f t="shared" si="71"/>
        <v>0</v>
      </c>
    </row>
    <row r="34" spans="1:72" ht="14.25" customHeight="1" x14ac:dyDescent="0.2">
      <c r="A34" s="15">
        <v>8</v>
      </c>
      <c r="B34" s="20" t="str">
        <f t="shared" si="72"/>
        <v/>
      </c>
      <c r="C34" s="130"/>
      <c r="D34" s="172"/>
      <c r="E34" s="172"/>
      <c r="F34" s="83"/>
      <c r="G34" s="84"/>
      <c r="H34" s="163" t="str">
        <f t="shared" si="66"/>
        <v/>
      </c>
      <c r="I34" s="84"/>
      <c r="J34" s="163" t="str">
        <f t="shared" si="53"/>
        <v/>
      </c>
      <c r="K34" s="84"/>
      <c r="L34" s="163" t="str">
        <f t="shared" si="54"/>
        <v/>
      </c>
      <c r="M34" s="84"/>
      <c r="N34" s="163" t="str">
        <f t="shared" si="55"/>
        <v/>
      </c>
      <c r="O34" s="159"/>
      <c r="P34" s="140" t="str">
        <f t="shared" si="73"/>
        <v/>
      </c>
      <c r="Q34">
        <v>28</v>
      </c>
      <c r="R34" t="str">
        <f>IF(Q34&lt;=Q$6,VLOOKUP(Q34,申込一覧表!AI:AJ,2,0),"")</f>
        <v/>
      </c>
      <c r="S34" t="str">
        <f>IF(Q34&lt;=Q$6,VLOOKUP(R34,申込一覧表!$AJ$6:$AK$87,2,0),"")</f>
        <v/>
      </c>
      <c r="T34">
        <f>IF(Q34&lt;=Q$6,VLOOKUP(Q34,申込一覧表!AI:AL,4,0),0)</f>
        <v>0</v>
      </c>
      <c r="U34" s="21" t="str">
        <f t="shared" si="37"/>
        <v/>
      </c>
      <c r="W34" t="str">
        <f>IF(Q34&lt;=Q$6,VLOOKUP(Q34,申込一覧表!AI:AR,10,0),"")</f>
        <v/>
      </c>
      <c r="X34" t="str">
        <f>IF(Q34&lt;=Q$6,VLOOKUP(Q34,申込一覧表!AI:AO,7,0),"")</f>
        <v/>
      </c>
      <c r="Y34">
        <f t="shared" si="76"/>
        <v>112</v>
      </c>
      <c r="Z34">
        <f t="shared" si="77"/>
        <v>112</v>
      </c>
      <c r="AA34">
        <f t="shared" si="6"/>
        <v>56</v>
      </c>
      <c r="AB34">
        <f t="shared" si="7"/>
        <v>0</v>
      </c>
      <c r="AC34" t="str">
        <f t="shared" si="8"/>
        <v/>
      </c>
      <c r="AD34" t="str">
        <f t="shared" si="9"/>
        <v/>
      </c>
      <c r="AE34" t="str">
        <f t="shared" si="10"/>
        <v/>
      </c>
      <c r="AF34" t="str">
        <f t="shared" si="11"/>
        <v/>
      </c>
      <c r="AG34" t="str">
        <f t="shared" si="12"/>
        <v/>
      </c>
      <c r="AH34" t="str">
        <f t="shared" si="13"/>
        <v/>
      </c>
      <c r="AI34" t="str">
        <f t="shared" si="14"/>
        <v/>
      </c>
      <c r="AJ34" t="str">
        <f t="shared" si="15"/>
        <v/>
      </c>
      <c r="AK34" t="str">
        <f t="shared" si="61"/>
        <v/>
      </c>
      <c r="AL34" t="str">
        <f t="shared" si="62"/>
        <v/>
      </c>
      <c r="AM34" t="str">
        <f t="shared" si="63"/>
        <v/>
      </c>
      <c r="AN34" t="str">
        <f t="shared" si="64"/>
        <v/>
      </c>
      <c r="AO34">
        <v>28</v>
      </c>
      <c r="AP34" t="str">
        <f t="shared" si="31"/>
        <v/>
      </c>
      <c r="AQ34" t="str">
        <f t="shared" si="32"/>
        <v/>
      </c>
      <c r="AS34">
        <f t="shared" si="67"/>
        <v>0</v>
      </c>
      <c r="AT34">
        <f t="shared" si="67"/>
        <v>0</v>
      </c>
      <c r="AU34">
        <f t="shared" si="67"/>
        <v>0</v>
      </c>
      <c r="AV34">
        <f t="shared" si="67"/>
        <v>0</v>
      </c>
      <c r="AW34">
        <f t="shared" si="68"/>
        <v>0</v>
      </c>
      <c r="AX34">
        <f t="shared" si="68"/>
        <v>0</v>
      </c>
      <c r="AY34">
        <f t="shared" si="68"/>
        <v>0</v>
      </c>
      <c r="AZ34">
        <f t="shared" si="68"/>
        <v>0</v>
      </c>
      <c r="BC34" t="str">
        <f t="shared" si="21"/>
        <v/>
      </c>
      <c r="BD34" t="str">
        <f t="shared" si="22"/>
        <v/>
      </c>
      <c r="BE34" t="str">
        <f t="shared" si="23"/>
        <v/>
      </c>
      <c r="BF34" t="str">
        <f t="shared" si="24"/>
        <v/>
      </c>
      <c r="BG34" s="4" t="str">
        <f t="shared" si="69"/>
        <v>999:99.99</v>
      </c>
      <c r="BJ34">
        <f>COUNTA(F33:F34)</f>
        <v>0</v>
      </c>
      <c r="BK34">
        <f t="shared" si="70"/>
        <v>0</v>
      </c>
      <c r="BL34">
        <f t="shared" si="71"/>
        <v>0</v>
      </c>
      <c r="BM34" t="s">
        <v>253</v>
      </c>
    </row>
    <row r="35" spans="1:72" ht="14.25" customHeight="1" x14ac:dyDescent="0.2">
      <c r="C35" s="102"/>
      <c r="D35" s="102"/>
      <c r="E35" s="102"/>
      <c r="F35" s="26"/>
      <c r="G35" s="27"/>
      <c r="H35" s="164"/>
      <c r="I35" s="27"/>
      <c r="J35" s="164" t="str">
        <f t="shared" si="53"/>
        <v/>
      </c>
      <c r="K35" s="166"/>
      <c r="L35" s="164" t="str">
        <f t="shared" si="54"/>
        <v/>
      </c>
      <c r="M35" s="166"/>
      <c r="N35" s="164" t="str">
        <f t="shared" si="55"/>
        <v/>
      </c>
      <c r="O35" s="156"/>
      <c r="P35" s="27"/>
      <c r="Q35">
        <v>29</v>
      </c>
      <c r="R35" t="str">
        <f>IF(Q35&lt;=Q$6,VLOOKUP(Q35,申込一覧表!AI:AJ,2,0),"")</f>
        <v/>
      </c>
      <c r="S35" t="str">
        <f>IF(Q35&lt;=Q$6,VLOOKUP(R35,申込一覧表!$AJ$6:$AK$87,2,0),"")</f>
        <v/>
      </c>
      <c r="T35">
        <f>IF(Q35&lt;=Q$6,VLOOKUP(Q35,申込一覧表!AI:AL,4,0),0)</f>
        <v>0</v>
      </c>
      <c r="U35" s="21" t="str">
        <f t="shared" si="37"/>
        <v/>
      </c>
      <c r="W35" t="str">
        <f>IF(Q35&lt;=Q$6,VLOOKUP(Q35,申込一覧表!AI:AR,10,0),"")</f>
        <v/>
      </c>
      <c r="X35" t="str">
        <f>IF(Q35&lt;=Q$6,VLOOKUP(Q35,申込一覧表!AI:AO,7,0),"")</f>
        <v/>
      </c>
      <c r="Y35">
        <f t="shared" si="76"/>
        <v>112</v>
      </c>
      <c r="Z35">
        <f t="shared" si="77"/>
        <v>112</v>
      </c>
      <c r="AA35">
        <f t="shared" si="6"/>
        <v>56</v>
      </c>
      <c r="AB35">
        <f t="shared" si="7"/>
        <v>0</v>
      </c>
      <c r="AC35" t="str">
        <f t="shared" si="8"/>
        <v/>
      </c>
      <c r="AD35" t="str">
        <f t="shared" si="9"/>
        <v/>
      </c>
      <c r="AE35" t="str">
        <f t="shared" si="10"/>
        <v/>
      </c>
      <c r="AF35" t="str">
        <f t="shared" si="11"/>
        <v/>
      </c>
      <c r="AG35" t="str">
        <f t="shared" si="12"/>
        <v/>
      </c>
      <c r="AH35" t="str">
        <f t="shared" si="13"/>
        <v/>
      </c>
      <c r="AI35" t="str">
        <f t="shared" si="14"/>
        <v/>
      </c>
      <c r="AJ35" t="str">
        <f t="shared" si="15"/>
        <v/>
      </c>
      <c r="AK35" t="str">
        <f t="shared" si="61"/>
        <v/>
      </c>
      <c r="AL35" t="str">
        <f t="shared" si="62"/>
        <v/>
      </c>
      <c r="AM35" t="str">
        <f t="shared" si="63"/>
        <v/>
      </c>
      <c r="AN35" t="str">
        <f t="shared" si="64"/>
        <v/>
      </c>
      <c r="AO35">
        <v>29</v>
      </c>
      <c r="AS35">
        <f t="shared" ref="AS35:AZ35" si="78">SUM(AS27:AS34)</f>
        <v>0</v>
      </c>
      <c r="AT35">
        <f t="shared" si="78"/>
        <v>0</v>
      </c>
      <c r="AU35">
        <f t="shared" si="78"/>
        <v>0</v>
      </c>
      <c r="AV35">
        <f t="shared" si="78"/>
        <v>0</v>
      </c>
      <c r="AW35">
        <f t="shared" si="78"/>
        <v>0</v>
      </c>
      <c r="AX35">
        <f t="shared" si="78"/>
        <v>0</v>
      </c>
      <c r="AY35">
        <f t="shared" si="78"/>
        <v>0</v>
      </c>
      <c r="AZ35">
        <f t="shared" si="78"/>
        <v>0</v>
      </c>
      <c r="BB35">
        <f>SUM(AS35:AZ35)</f>
        <v>0</v>
      </c>
      <c r="BC35" t="str">
        <f t="shared" si="21"/>
        <v/>
      </c>
      <c r="BD35" t="str">
        <f t="shared" si="22"/>
        <v/>
      </c>
      <c r="BE35" t="str">
        <f t="shared" si="23"/>
        <v/>
      </c>
      <c r="BF35" t="str">
        <f t="shared" si="24"/>
        <v/>
      </c>
      <c r="BG35" s="4"/>
      <c r="BK35">
        <f>SUM(BK27:BK34)</f>
        <v>0</v>
      </c>
      <c r="BL35">
        <f>COUNTIF(BL27:BL34,5)</f>
        <v>0</v>
      </c>
    </row>
    <row r="36" spans="1:72" s="13" customFormat="1" ht="14.25" customHeight="1" x14ac:dyDescent="0.2">
      <c r="A36" s="28" t="s">
        <v>48</v>
      </c>
      <c r="B36" s="18"/>
      <c r="C36" s="18"/>
      <c r="D36" s="18"/>
      <c r="E36" s="18"/>
      <c r="F36" s="18"/>
      <c r="G36" s="19" t="str">
        <f>IF(BA45&gt;1,"区分の重複があります!!","")</f>
        <v/>
      </c>
      <c r="H36" s="165"/>
      <c r="I36" s="18"/>
      <c r="J36" s="165" t="str">
        <f t="shared" si="53"/>
        <v/>
      </c>
      <c r="K36" s="18"/>
      <c r="L36" s="165" t="str">
        <f t="shared" si="54"/>
        <v/>
      </c>
      <c r="M36" s="18"/>
      <c r="N36" s="165" t="str">
        <f t="shared" si="55"/>
        <v/>
      </c>
      <c r="O36" s="157"/>
      <c r="Q36">
        <v>30</v>
      </c>
      <c r="R36" t="str">
        <f>IF(Q36&lt;=Q$6,VLOOKUP(Q36,申込一覧表!AI:AJ,2,0),"")</f>
        <v/>
      </c>
      <c r="S36" t="str">
        <f>IF(Q36&lt;=Q$6,VLOOKUP(R36,申込一覧表!$AJ$6:$AK$87,2,0),"")</f>
        <v/>
      </c>
      <c r="T36">
        <f>IF(Q36&lt;=Q$6,VLOOKUP(Q36,申込一覧表!AI:AL,4,0),0)</f>
        <v>0</v>
      </c>
      <c r="U36" s="21" t="str">
        <f t="shared" si="37"/>
        <v/>
      </c>
      <c r="V36"/>
      <c r="W36" t="str">
        <f>IF(Q36&lt;=Q$6,VLOOKUP(Q36,申込一覧表!AI:AR,10,0),"")</f>
        <v/>
      </c>
      <c r="X36" t="str">
        <f>IF(Q36&lt;=Q$6,VLOOKUP(Q36,申込一覧表!AI:AO,7,0),"")</f>
        <v/>
      </c>
      <c r="Y36">
        <f t="shared" si="76"/>
        <v>112</v>
      </c>
      <c r="Z36">
        <f t="shared" si="77"/>
        <v>112</v>
      </c>
      <c r="AA36">
        <f t="shared" si="6"/>
        <v>56</v>
      </c>
      <c r="AB36">
        <f t="shared" si="7"/>
        <v>0</v>
      </c>
      <c r="AC36" t="str">
        <f t="shared" si="8"/>
        <v/>
      </c>
      <c r="AD36" t="str">
        <f t="shared" si="9"/>
        <v/>
      </c>
      <c r="AE36" t="str">
        <f t="shared" si="10"/>
        <v/>
      </c>
      <c r="AF36" t="str">
        <f t="shared" si="11"/>
        <v/>
      </c>
      <c r="AG36" t="str">
        <f t="shared" si="12"/>
        <v/>
      </c>
      <c r="AH36" t="str">
        <f t="shared" si="13"/>
        <v/>
      </c>
      <c r="AI36" t="str">
        <f t="shared" si="14"/>
        <v/>
      </c>
      <c r="AJ36" t="str">
        <f t="shared" si="15"/>
        <v/>
      </c>
      <c r="AK36" t="str">
        <f t="shared" si="61"/>
        <v/>
      </c>
      <c r="AL36" t="str">
        <f t="shared" si="62"/>
        <v/>
      </c>
      <c r="AM36" t="str">
        <f t="shared" si="63"/>
        <v/>
      </c>
      <c r="AN36" t="str">
        <f t="shared" si="64"/>
        <v/>
      </c>
      <c r="AO36">
        <v>30</v>
      </c>
      <c r="AP36"/>
      <c r="AQ36"/>
      <c r="AR36"/>
      <c r="BC36" t="str">
        <f t="shared" si="21"/>
        <v/>
      </c>
      <c r="BD36" t="str">
        <f t="shared" si="22"/>
        <v/>
      </c>
      <c r="BE36" t="str">
        <f t="shared" si="23"/>
        <v/>
      </c>
      <c r="BF36" t="str">
        <f t="shared" si="24"/>
        <v/>
      </c>
      <c r="BG36" s="4"/>
      <c r="BK36">
        <f>BK35-BL35</f>
        <v>0</v>
      </c>
      <c r="BL36"/>
      <c r="BT36"/>
    </row>
    <row r="37" spans="1:72" ht="14.25" customHeight="1" x14ac:dyDescent="0.2">
      <c r="A37" s="15">
        <v>1</v>
      </c>
      <c r="B37" s="20" t="str">
        <f>IF(D37="","",$U$4)</f>
        <v/>
      </c>
      <c r="C37" s="130"/>
      <c r="D37" s="172"/>
      <c r="E37" s="172"/>
      <c r="F37" s="83"/>
      <c r="G37" s="84"/>
      <c r="H37" s="163" t="str">
        <f t="shared" ref="H37" si="79">IF(G37="","",VLOOKUP(G37,$R$7:$S$92,2,0))</f>
        <v/>
      </c>
      <c r="I37" s="84"/>
      <c r="J37" s="163" t="str">
        <f t="shared" si="53"/>
        <v/>
      </c>
      <c r="K37" s="84"/>
      <c r="L37" s="163" t="str">
        <f t="shared" si="54"/>
        <v/>
      </c>
      <c r="M37" s="84"/>
      <c r="N37" s="163" t="str">
        <f t="shared" si="55"/>
        <v/>
      </c>
      <c r="O37" s="159"/>
      <c r="P37" s="40" t="str">
        <f>IF(COUNTIF(AK37:AN37,"&gt;1")&gt;0,"泳者重複!!","")</f>
        <v/>
      </c>
      <c r="Q37">
        <v>31</v>
      </c>
      <c r="R37" t="str">
        <f>IF(Q37&lt;=Q$6,VLOOKUP(Q37,申込一覧表!AI:AJ,2,0),"")</f>
        <v/>
      </c>
      <c r="S37" t="str">
        <f>IF(Q37&lt;=Q$6,VLOOKUP(R37,申込一覧表!$AJ$6:$AK$87,2,0),"")</f>
        <v/>
      </c>
      <c r="T37">
        <f>IF(Q37&lt;=Q$6,VLOOKUP(Q37,申込一覧表!AI:AL,4,0),0)</f>
        <v>0</v>
      </c>
      <c r="U37" s="21" t="str">
        <f t="shared" si="37"/>
        <v/>
      </c>
      <c r="W37" t="str">
        <f>IF(Q37&lt;=Q$6,VLOOKUP(Q37,申込一覧表!AI:AR,10,0),"")</f>
        <v/>
      </c>
      <c r="X37" t="str">
        <f>IF(Q37&lt;=Q$6,VLOOKUP(Q37,申込一覧表!AI:AO,7,0),"")</f>
        <v/>
      </c>
      <c r="Y37">
        <f t="shared" si="76"/>
        <v>112</v>
      </c>
      <c r="Z37">
        <f t="shared" si="77"/>
        <v>112</v>
      </c>
      <c r="AA37">
        <f t="shared" si="6"/>
        <v>56</v>
      </c>
      <c r="AB37">
        <f t="shared" si="7"/>
        <v>0</v>
      </c>
      <c r="AC37" t="str">
        <f t="shared" si="8"/>
        <v/>
      </c>
      <c r="AD37" t="str">
        <f t="shared" si="9"/>
        <v/>
      </c>
      <c r="AE37" t="str">
        <f t="shared" si="10"/>
        <v/>
      </c>
      <c r="AF37" t="str">
        <f t="shared" si="11"/>
        <v/>
      </c>
      <c r="AG37" t="str">
        <f t="shared" si="12"/>
        <v/>
      </c>
      <c r="AH37" t="str">
        <f t="shared" si="13"/>
        <v/>
      </c>
      <c r="AI37" t="str">
        <f t="shared" si="14"/>
        <v/>
      </c>
      <c r="AJ37" t="str">
        <f t="shared" si="15"/>
        <v/>
      </c>
      <c r="AK37" t="str">
        <f t="shared" ref="AK37:AK44" si="80">IF(G37="","",VLOOKUP(G37,$U$7:$AB$93,6,0))</f>
        <v/>
      </c>
      <c r="AL37" t="str">
        <f t="shared" ref="AL37:AL44" si="81">IF(I37="","",VLOOKUP(I37,$U$7:$AB$93,6,0))</f>
        <v/>
      </c>
      <c r="AM37" t="str">
        <f t="shared" ref="AM37:AM44" si="82">IF(K37="","",VLOOKUP(K37,$U$7:$AB$93,6,0))</f>
        <v/>
      </c>
      <c r="AN37" t="str">
        <f t="shared" ref="AN37:AN44" si="83">IF(M37="","",VLOOKUP(M37,$U$7:$AB$93,6,0))</f>
        <v/>
      </c>
      <c r="AO37">
        <v>31</v>
      </c>
      <c r="AP37" t="str">
        <f t="shared" si="31"/>
        <v/>
      </c>
      <c r="AQ37" t="str">
        <f t="shared" si="32"/>
        <v/>
      </c>
      <c r="AS37">
        <f t="shared" ref="AS37:AV52" si="84">IF(AS$6=$AP37,1,0)</f>
        <v>0</v>
      </c>
      <c r="AT37">
        <f t="shared" si="84"/>
        <v>0</v>
      </c>
      <c r="AU37">
        <f t="shared" si="84"/>
        <v>0</v>
      </c>
      <c r="AV37">
        <f t="shared" si="84"/>
        <v>0</v>
      </c>
      <c r="AW37">
        <f t="shared" ref="AW37:AZ52" si="85">IF(AW$6=$AP37,1,0)</f>
        <v>0</v>
      </c>
      <c r="AX37">
        <f t="shared" si="85"/>
        <v>0</v>
      </c>
      <c r="AY37">
        <f t="shared" si="85"/>
        <v>0</v>
      </c>
      <c r="AZ37">
        <f t="shared" si="85"/>
        <v>0</v>
      </c>
      <c r="BC37" t="str">
        <f t="shared" si="21"/>
        <v/>
      </c>
      <c r="BD37" t="str">
        <f t="shared" si="22"/>
        <v/>
      </c>
      <c r="BE37" t="str">
        <f t="shared" si="23"/>
        <v/>
      </c>
      <c r="BF37" t="str">
        <f t="shared" si="24"/>
        <v/>
      </c>
      <c r="BG37" s="4" t="str">
        <f t="shared" ref="BG37:BG44" si="86">IF(F37="","999:99.99"," "&amp;LEFT(RIGHT("        "&amp;TEXT(F37,"0.00"),7),2)&amp;":"&amp;RIGHT(TEXT(F37,"0.00"),5))</f>
        <v>999:99.99</v>
      </c>
      <c r="BK37">
        <f t="shared" ref="BK37:BK44" si="87">IF(B37="",0,1)</f>
        <v>0</v>
      </c>
      <c r="BL37">
        <f t="shared" ref="BL37:BL44" si="88">IF(O37="オープン",5,0)</f>
        <v>0</v>
      </c>
    </row>
    <row r="38" spans="1:72" ht="14.25" customHeight="1" x14ac:dyDescent="0.2">
      <c r="A38" s="15">
        <v>2</v>
      </c>
      <c r="B38" s="20" t="str">
        <f t="shared" ref="B38:B44" si="89">IF(D38="","",$U$4)</f>
        <v/>
      </c>
      <c r="C38" s="130"/>
      <c r="D38" s="172"/>
      <c r="E38" s="172"/>
      <c r="F38" s="83"/>
      <c r="G38" s="84"/>
      <c r="H38" s="163" t="str">
        <f t="shared" ref="H38:H44" si="90">IF(G38="","",VLOOKUP(G38,$R$7:$S$92,2,0))</f>
        <v/>
      </c>
      <c r="I38" s="84"/>
      <c r="J38" s="163" t="str">
        <f t="shared" si="53"/>
        <v/>
      </c>
      <c r="K38" s="84"/>
      <c r="L38" s="163" t="str">
        <f t="shared" si="54"/>
        <v/>
      </c>
      <c r="M38" s="84"/>
      <c r="N38" s="163" t="str">
        <f t="shared" si="55"/>
        <v/>
      </c>
      <c r="O38" s="159"/>
      <c r="P38" s="40" t="str">
        <f t="shared" ref="P38:P44" si="91">IF(COUNTIF(AK38:AN38,"&gt;1")&gt;0,"泳者重複!!","")</f>
        <v/>
      </c>
      <c r="Q38">
        <v>32</v>
      </c>
      <c r="R38" t="str">
        <f>IF(Q38&lt;=Q$6,VLOOKUP(Q38,申込一覧表!AI:AJ,2,0),"")</f>
        <v/>
      </c>
      <c r="S38" t="str">
        <f>IF(Q38&lt;=Q$6,VLOOKUP(R38,申込一覧表!$AJ$6:$AK$87,2,0),"")</f>
        <v/>
      </c>
      <c r="T38">
        <f>IF(Q38&lt;=Q$6,VLOOKUP(Q38,申込一覧表!AI:AL,4,0),0)</f>
        <v>0</v>
      </c>
      <c r="U38" s="21" t="str">
        <f t="shared" si="37"/>
        <v/>
      </c>
      <c r="W38" t="str">
        <f>IF(Q38&lt;=Q$6,VLOOKUP(Q38,申込一覧表!AI:AR,10,0),"")</f>
        <v/>
      </c>
      <c r="X38" t="str">
        <f>IF(Q38&lt;=Q$6,VLOOKUP(Q38,申込一覧表!AI:AO,7,0),"")</f>
        <v/>
      </c>
      <c r="Y38">
        <f t="shared" si="76"/>
        <v>112</v>
      </c>
      <c r="Z38">
        <f t="shared" si="77"/>
        <v>112</v>
      </c>
      <c r="AA38">
        <f t="shared" si="6"/>
        <v>56</v>
      </c>
      <c r="AB38">
        <f t="shared" si="7"/>
        <v>0</v>
      </c>
      <c r="AC38" t="str">
        <f t="shared" si="8"/>
        <v/>
      </c>
      <c r="AD38" t="str">
        <f t="shared" si="9"/>
        <v/>
      </c>
      <c r="AE38" t="str">
        <f t="shared" si="10"/>
        <v/>
      </c>
      <c r="AF38" t="str">
        <f t="shared" si="11"/>
        <v/>
      </c>
      <c r="AG38" t="str">
        <f t="shared" si="12"/>
        <v/>
      </c>
      <c r="AH38" t="str">
        <f t="shared" si="13"/>
        <v/>
      </c>
      <c r="AI38" t="str">
        <f t="shared" si="14"/>
        <v/>
      </c>
      <c r="AJ38" t="str">
        <f t="shared" si="15"/>
        <v/>
      </c>
      <c r="AK38" t="str">
        <f t="shared" si="80"/>
        <v/>
      </c>
      <c r="AL38" t="str">
        <f t="shared" si="81"/>
        <v/>
      </c>
      <c r="AM38" t="str">
        <f t="shared" si="82"/>
        <v/>
      </c>
      <c r="AN38" t="str">
        <f t="shared" si="83"/>
        <v/>
      </c>
      <c r="AO38">
        <v>32</v>
      </c>
      <c r="AP38" t="str">
        <f t="shared" si="31"/>
        <v/>
      </c>
      <c r="AQ38" t="str">
        <f t="shared" si="32"/>
        <v/>
      </c>
      <c r="AS38">
        <f t="shared" si="84"/>
        <v>0</v>
      </c>
      <c r="AT38">
        <f t="shared" si="84"/>
        <v>0</v>
      </c>
      <c r="AU38">
        <f t="shared" si="84"/>
        <v>0</v>
      </c>
      <c r="AV38">
        <f t="shared" si="84"/>
        <v>0</v>
      </c>
      <c r="AW38">
        <f t="shared" si="85"/>
        <v>0</v>
      </c>
      <c r="AX38">
        <f t="shared" si="85"/>
        <v>0</v>
      </c>
      <c r="AY38">
        <f t="shared" si="85"/>
        <v>0</v>
      </c>
      <c r="AZ38">
        <f t="shared" si="85"/>
        <v>0</v>
      </c>
      <c r="BC38" t="str">
        <f t="shared" si="21"/>
        <v/>
      </c>
      <c r="BD38" t="str">
        <f t="shared" si="22"/>
        <v/>
      </c>
      <c r="BE38" t="str">
        <f t="shared" si="23"/>
        <v/>
      </c>
      <c r="BF38" t="str">
        <f t="shared" si="24"/>
        <v/>
      </c>
      <c r="BG38" s="4" t="str">
        <f t="shared" si="86"/>
        <v>999:99.99</v>
      </c>
      <c r="BK38">
        <f t="shared" si="87"/>
        <v>0</v>
      </c>
      <c r="BL38">
        <f t="shared" si="88"/>
        <v>0</v>
      </c>
      <c r="BM38" t="s">
        <v>253</v>
      </c>
    </row>
    <row r="39" spans="1:72" ht="14.25" customHeight="1" x14ac:dyDescent="0.2">
      <c r="A39" s="15">
        <v>3</v>
      </c>
      <c r="B39" s="20" t="str">
        <f t="shared" si="89"/>
        <v/>
      </c>
      <c r="C39" s="130"/>
      <c r="D39" s="172"/>
      <c r="E39" s="172"/>
      <c r="F39" s="83"/>
      <c r="G39" s="84"/>
      <c r="H39" s="163" t="str">
        <f t="shared" si="90"/>
        <v/>
      </c>
      <c r="I39" s="84"/>
      <c r="J39" s="163" t="str">
        <f t="shared" si="53"/>
        <v/>
      </c>
      <c r="K39" s="84"/>
      <c r="L39" s="163" t="str">
        <f t="shared" si="54"/>
        <v/>
      </c>
      <c r="M39" s="84"/>
      <c r="N39" s="163" t="str">
        <f t="shared" si="55"/>
        <v/>
      </c>
      <c r="O39" s="159"/>
      <c r="P39" s="40" t="str">
        <f t="shared" si="91"/>
        <v/>
      </c>
      <c r="Q39">
        <v>33</v>
      </c>
      <c r="R39" t="str">
        <f>IF(Q39&lt;=Q$6,VLOOKUP(Q39,申込一覧表!AI:AJ,2,0),"")</f>
        <v/>
      </c>
      <c r="S39" t="str">
        <f>IF(Q39&lt;=Q$6,VLOOKUP(R39,申込一覧表!$AJ$6:$AK$87,2,0),"")</f>
        <v/>
      </c>
      <c r="T39">
        <f>IF(Q39&lt;=Q$6,VLOOKUP(Q39,申込一覧表!AI:AL,4,0),0)</f>
        <v>0</v>
      </c>
      <c r="U39" s="21" t="str">
        <f t="shared" si="37"/>
        <v/>
      </c>
      <c r="W39" t="str">
        <f>IF(Q39&lt;=Q$6,VLOOKUP(Q39,申込一覧表!AI:AR,10,0),"")</f>
        <v/>
      </c>
      <c r="X39" t="str">
        <f>IF(Q39&lt;=Q$6,VLOOKUP(Q39,申込一覧表!AI:AO,7,0),"")</f>
        <v/>
      </c>
      <c r="Y39">
        <f t="shared" si="76"/>
        <v>112</v>
      </c>
      <c r="Z39">
        <f t="shared" si="77"/>
        <v>112</v>
      </c>
      <c r="AA39">
        <f t="shared" si="6"/>
        <v>56</v>
      </c>
      <c r="AB39">
        <f t="shared" si="7"/>
        <v>0</v>
      </c>
      <c r="AC39" t="str">
        <f t="shared" si="8"/>
        <v/>
      </c>
      <c r="AD39" t="str">
        <f t="shared" si="9"/>
        <v/>
      </c>
      <c r="AE39" t="str">
        <f t="shared" si="10"/>
        <v/>
      </c>
      <c r="AF39" t="str">
        <f t="shared" si="11"/>
        <v/>
      </c>
      <c r="AG39" t="str">
        <f t="shared" si="12"/>
        <v/>
      </c>
      <c r="AH39" t="str">
        <f t="shared" si="13"/>
        <v/>
      </c>
      <c r="AI39" t="str">
        <f t="shared" si="14"/>
        <v/>
      </c>
      <c r="AJ39" t="str">
        <f t="shared" si="15"/>
        <v/>
      </c>
      <c r="AK39" t="str">
        <f t="shared" si="80"/>
        <v/>
      </c>
      <c r="AL39" t="str">
        <f t="shared" si="81"/>
        <v/>
      </c>
      <c r="AM39" t="str">
        <f t="shared" si="82"/>
        <v/>
      </c>
      <c r="AN39" t="str">
        <f t="shared" si="83"/>
        <v/>
      </c>
      <c r="AO39">
        <v>33</v>
      </c>
      <c r="AP39" t="str">
        <f t="shared" si="31"/>
        <v/>
      </c>
      <c r="AQ39" t="str">
        <f t="shared" si="32"/>
        <v/>
      </c>
      <c r="AS39">
        <f t="shared" si="84"/>
        <v>0</v>
      </c>
      <c r="AT39">
        <f t="shared" si="84"/>
        <v>0</v>
      </c>
      <c r="AU39">
        <f t="shared" si="84"/>
        <v>0</v>
      </c>
      <c r="AV39">
        <f t="shared" si="84"/>
        <v>0</v>
      </c>
      <c r="AW39">
        <f t="shared" si="85"/>
        <v>0</v>
      </c>
      <c r="AX39">
        <f t="shared" si="85"/>
        <v>0</v>
      </c>
      <c r="AY39">
        <f t="shared" si="85"/>
        <v>0</v>
      </c>
      <c r="AZ39">
        <f t="shared" si="85"/>
        <v>0</v>
      </c>
      <c r="BC39" t="str">
        <f t="shared" si="21"/>
        <v/>
      </c>
      <c r="BD39" t="str">
        <f t="shared" si="22"/>
        <v/>
      </c>
      <c r="BE39" t="str">
        <f t="shared" si="23"/>
        <v/>
      </c>
      <c r="BF39" t="str">
        <f t="shared" si="24"/>
        <v/>
      </c>
      <c r="BG39" s="4" t="str">
        <f t="shared" si="86"/>
        <v>999:99.99</v>
      </c>
      <c r="BK39">
        <f t="shared" si="87"/>
        <v>0</v>
      </c>
      <c r="BL39">
        <f t="shared" si="88"/>
        <v>0</v>
      </c>
    </row>
    <row r="40" spans="1:72" ht="14.25" customHeight="1" x14ac:dyDescent="0.2">
      <c r="A40" s="15">
        <v>4</v>
      </c>
      <c r="B40" s="20" t="str">
        <f t="shared" si="89"/>
        <v/>
      </c>
      <c r="C40" s="130"/>
      <c r="D40" s="172"/>
      <c r="E40" s="172"/>
      <c r="F40" s="83"/>
      <c r="G40" s="84"/>
      <c r="H40" s="163" t="str">
        <f t="shared" si="90"/>
        <v/>
      </c>
      <c r="I40" s="84"/>
      <c r="J40" s="163" t="str">
        <f t="shared" si="53"/>
        <v/>
      </c>
      <c r="K40" s="84"/>
      <c r="L40" s="163" t="str">
        <f t="shared" si="54"/>
        <v/>
      </c>
      <c r="M40" s="84"/>
      <c r="N40" s="163" t="str">
        <f t="shared" si="55"/>
        <v/>
      </c>
      <c r="O40" s="159"/>
      <c r="P40" s="40" t="str">
        <f t="shared" si="91"/>
        <v/>
      </c>
      <c r="Q40">
        <v>34</v>
      </c>
      <c r="R40" t="str">
        <f>IF(Q40&lt;=Q$6,VLOOKUP(Q40,申込一覧表!AI:AJ,2,0),"")</f>
        <v/>
      </c>
      <c r="S40" t="str">
        <f>IF(Q40&lt;=Q$6,VLOOKUP(R40,申込一覧表!$AJ$6:$AK$87,2,0),"")</f>
        <v/>
      </c>
      <c r="T40">
        <f>IF(Q40&lt;=Q$6,VLOOKUP(Q40,申込一覧表!AI:AL,4,0),0)</f>
        <v>0</v>
      </c>
      <c r="U40" s="21" t="str">
        <f t="shared" si="37"/>
        <v/>
      </c>
      <c r="W40" t="str">
        <f>IF(Q40&lt;=Q$6,VLOOKUP(Q40,申込一覧表!AI:AR,10,0),"")</f>
        <v/>
      </c>
      <c r="X40" t="str">
        <f>IF(Q40&lt;=Q$6,VLOOKUP(Q40,申込一覧表!AI:AO,7,0),"")</f>
        <v/>
      </c>
      <c r="Y40">
        <f t="shared" si="76"/>
        <v>112</v>
      </c>
      <c r="Z40">
        <f t="shared" si="77"/>
        <v>112</v>
      </c>
      <c r="AA40">
        <f t="shared" si="6"/>
        <v>56</v>
      </c>
      <c r="AB40">
        <f t="shared" si="7"/>
        <v>0</v>
      </c>
      <c r="AC40" t="str">
        <f t="shared" si="8"/>
        <v/>
      </c>
      <c r="AD40" t="str">
        <f t="shared" si="9"/>
        <v/>
      </c>
      <c r="AE40" t="str">
        <f t="shared" si="10"/>
        <v/>
      </c>
      <c r="AF40" t="str">
        <f t="shared" si="11"/>
        <v/>
      </c>
      <c r="AG40" t="str">
        <f t="shared" si="12"/>
        <v/>
      </c>
      <c r="AH40" t="str">
        <f t="shared" si="13"/>
        <v/>
      </c>
      <c r="AI40" t="str">
        <f t="shared" si="14"/>
        <v/>
      </c>
      <c r="AJ40" t="str">
        <f t="shared" si="15"/>
        <v/>
      </c>
      <c r="AK40" t="str">
        <f t="shared" si="80"/>
        <v/>
      </c>
      <c r="AL40" t="str">
        <f t="shared" si="81"/>
        <v/>
      </c>
      <c r="AM40" t="str">
        <f t="shared" si="82"/>
        <v/>
      </c>
      <c r="AN40" t="str">
        <f t="shared" si="83"/>
        <v/>
      </c>
      <c r="AO40">
        <v>34</v>
      </c>
      <c r="AP40" t="str">
        <f t="shared" si="31"/>
        <v/>
      </c>
      <c r="AQ40" t="str">
        <f t="shared" si="32"/>
        <v/>
      </c>
      <c r="AS40">
        <f t="shared" si="84"/>
        <v>0</v>
      </c>
      <c r="AT40">
        <f t="shared" si="84"/>
        <v>0</v>
      </c>
      <c r="AU40">
        <f t="shared" si="84"/>
        <v>0</v>
      </c>
      <c r="AV40">
        <f t="shared" si="84"/>
        <v>0</v>
      </c>
      <c r="AW40">
        <f t="shared" si="85"/>
        <v>0</v>
      </c>
      <c r="AX40">
        <f t="shared" si="85"/>
        <v>0</v>
      </c>
      <c r="AY40">
        <f t="shared" si="85"/>
        <v>0</v>
      </c>
      <c r="AZ40">
        <f t="shared" si="85"/>
        <v>0</v>
      </c>
      <c r="BC40" t="str">
        <f t="shared" si="21"/>
        <v/>
      </c>
      <c r="BD40" t="str">
        <f t="shared" si="22"/>
        <v/>
      </c>
      <c r="BE40" t="str">
        <f t="shared" si="23"/>
        <v/>
      </c>
      <c r="BF40" t="str">
        <f t="shared" si="24"/>
        <v/>
      </c>
      <c r="BG40" s="4" t="str">
        <f t="shared" si="86"/>
        <v>999:99.99</v>
      </c>
      <c r="BJ40">
        <f>COUNTA(F37:F40)</f>
        <v>0</v>
      </c>
      <c r="BK40">
        <f t="shared" si="87"/>
        <v>0</v>
      </c>
      <c r="BL40">
        <f t="shared" si="88"/>
        <v>0</v>
      </c>
      <c r="BM40" t="s">
        <v>253</v>
      </c>
    </row>
    <row r="41" spans="1:72" ht="14.25" customHeight="1" x14ac:dyDescent="0.2">
      <c r="A41" s="15">
        <v>5</v>
      </c>
      <c r="B41" s="20" t="str">
        <f t="shared" si="89"/>
        <v/>
      </c>
      <c r="C41" s="130"/>
      <c r="D41" s="172"/>
      <c r="E41" s="172"/>
      <c r="F41" s="83"/>
      <c r="G41" s="84"/>
      <c r="H41" s="163" t="str">
        <f t="shared" si="90"/>
        <v/>
      </c>
      <c r="I41" s="84"/>
      <c r="J41" s="163" t="str">
        <f t="shared" si="53"/>
        <v/>
      </c>
      <c r="K41" s="84"/>
      <c r="L41" s="163" t="str">
        <f t="shared" si="54"/>
        <v/>
      </c>
      <c r="M41" s="84"/>
      <c r="N41" s="163" t="str">
        <f t="shared" si="55"/>
        <v/>
      </c>
      <c r="O41" s="159"/>
      <c r="P41" s="40" t="str">
        <f t="shared" si="91"/>
        <v/>
      </c>
      <c r="Q41">
        <v>35</v>
      </c>
      <c r="R41" t="str">
        <f>IF(Q41&lt;=Q$6,VLOOKUP(Q41,申込一覧表!AI:AJ,2,0),"")</f>
        <v/>
      </c>
      <c r="S41" t="str">
        <f>IF(Q41&lt;=Q$6,VLOOKUP(R41,申込一覧表!$AJ$6:$AK$87,2,0),"")</f>
        <v/>
      </c>
      <c r="T41">
        <f>IF(Q41&lt;=Q$6,VLOOKUP(Q41,申込一覧表!AI:AL,4,0),0)</f>
        <v>0</v>
      </c>
      <c r="U41" s="21" t="str">
        <f t="shared" si="37"/>
        <v/>
      </c>
      <c r="W41" t="str">
        <f>IF(Q41&lt;=Q$6,VLOOKUP(Q41,申込一覧表!AI:AR,10,0),"")</f>
        <v/>
      </c>
      <c r="X41" t="str">
        <f>IF(Q41&lt;=Q$6,VLOOKUP(Q41,申込一覧表!AI:AO,7,0),"")</f>
        <v/>
      </c>
      <c r="Y41">
        <f t="shared" ref="Y41:Y42" si="92">COUNTIF($G$7:$M$14,U41)+COUNTIF($G$27:$M$34,U41)</f>
        <v>112</v>
      </c>
      <c r="Z41">
        <f t="shared" ref="Z41:Z42" si="93">COUNTIF($G$17:$M$24,U41)+COUNTIF($G$37:$M$44,U41)</f>
        <v>112</v>
      </c>
      <c r="AA41">
        <f t="shared" si="6"/>
        <v>56</v>
      </c>
      <c r="AB41">
        <f t="shared" si="7"/>
        <v>0</v>
      </c>
      <c r="AC41" t="str">
        <f t="shared" si="8"/>
        <v/>
      </c>
      <c r="AD41" t="str">
        <f t="shared" si="9"/>
        <v/>
      </c>
      <c r="AE41" t="str">
        <f t="shared" si="10"/>
        <v/>
      </c>
      <c r="AF41" t="str">
        <f t="shared" si="11"/>
        <v/>
      </c>
      <c r="AG41" t="str">
        <f t="shared" si="12"/>
        <v/>
      </c>
      <c r="AH41" t="str">
        <f t="shared" si="13"/>
        <v/>
      </c>
      <c r="AI41" t="str">
        <f t="shared" si="14"/>
        <v/>
      </c>
      <c r="AJ41" t="str">
        <f t="shared" si="15"/>
        <v/>
      </c>
      <c r="AK41" t="str">
        <f t="shared" si="80"/>
        <v/>
      </c>
      <c r="AL41" t="str">
        <f t="shared" si="81"/>
        <v/>
      </c>
      <c r="AM41" t="str">
        <f t="shared" si="82"/>
        <v/>
      </c>
      <c r="AN41" t="str">
        <f t="shared" si="83"/>
        <v/>
      </c>
      <c r="AO41">
        <v>35</v>
      </c>
      <c r="AP41" t="str">
        <f t="shared" si="31"/>
        <v/>
      </c>
      <c r="AQ41" t="str">
        <f t="shared" si="32"/>
        <v/>
      </c>
      <c r="AS41">
        <f t="shared" si="84"/>
        <v>0</v>
      </c>
      <c r="AT41">
        <f t="shared" si="84"/>
        <v>0</v>
      </c>
      <c r="AU41">
        <f t="shared" si="84"/>
        <v>0</v>
      </c>
      <c r="AV41">
        <f t="shared" si="84"/>
        <v>0</v>
      </c>
      <c r="AW41">
        <f t="shared" si="85"/>
        <v>0</v>
      </c>
      <c r="AX41">
        <f t="shared" si="85"/>
        <v>0</v>
      </c>
      <c r="AY41">
        <f t="shared" si="85"/>
        <v>0</v>
      </c>
      <c r="AZ41">
        <f t="shared" si="85"/>
        <v>0</v>
      </c>
      <c r="BC41" t="str">
        <f t="shared" si="21"/>
        <v/>
      </c>
      <c r="BD41" t="str">
        <f t="shared" si="22"/>
        <v/>
      </c>
      <c r="BE41" t="str">
        <f t="shared" si="23"/>
        <v/>
      </c>
      <c r="BF41" t="str">
        <f t="shared" si="24"/>
        <v/>
      </c>
      <c r="BG41" s="4" t="str">
        <f t="shared" si="86"/>
        <v>999:99.99</v>
      </c>
      <c r="BK41">
        <f t="shared" si="87"/>
        <v>0</v>
      </c>
      <c r="BL41">
        <f t="shared" si="88"/>
        <v>0</v>
      </c>
    </row>
    <row r="42" spans="1:72" ht="14.25" customHeight="1" x14ac:dyDescent="0.2">
      <c r="A42" s="15">
        <v>6</v>
      </c>
      <c r="B42" s="20" t="str">
        <f t="shared" si="89"/>
        <v/>
      </c>
      <c r="C42" s="130"/>
      <c r="D42" s="172"/>
      <c r="E42" s="172"/>
      <c r="F42" s="83"/>
      <c r="G42" s="84"/>
      <c r="H42" s="163" t="str">
        <f t="shared" si="90"/>
        <v/>
      </c>
      <c r="I42" s="84"/>
      <c r="J42" s="163" t="str">
        <f t="shared" si="53"/>
        <v/>
      </c>
      <c r="K42" s="84"/>
      <c r="L42" s="163" t="str">
        <f t="shared" si="54"/>
        <v/>
      </c>
      <c r="M42" s="84"/>
      <c r="N42" s="163" t="str">
        <f t="shared" si="55"/>
        <v/>
      </c>
      <c r="O42" s="159"/>
      <c r="P42" s="40" t="str">
        <f t="shared" si="91"/>
        <v/>
      </c>
      <c r="Q42">
        <v>36</v>
      </c>
      <c r="R42" t="str">
        <f>IF(Q42&lt;=Q$6,VLOOKUP(Q42,申込一覧表!AI:AJ,2,0),"")</f>
        <v/>
      </c>
      <c r="S42" t="str">
        <f>IF(Q42&lt;=Q$6,VLOOKUP(R42,申込一覧表!$AJ$6:$AK$87,2,0),"")</f>
        <v/>
      </c>
      <c r="T42">
        <f>IF(Q42&lt;=Q$6,VLOOKUP(Q42,申込一覧表!AI:AL,4,0),0)</f>
        <v>0</v>
      </c>
      <c r="U42" s="21" t="str">
        <f t="shared" si="37"/>
        <v/>
      </c>
      <c r="W42" t="str">
        <f>IF(Q42&lt;=Q$6,VLOOKUP(Q42,申込一覧表!AI:AR,10,0),"")</f>
        <v/>
      </c>
      <c r="X42" t="str">
        <f>IF(Q42&lt;=Q$6,VLOOKUP(Q42,申込一覧表!AI:AO,7,0),"")</f>
        <v/>
      </c>
      <c r="Y42">
        <f t="shared" si="92"/>
        <v>112</v>
      </c>
      <c r="Z42">
        <f t="shared" si="93"/>
        <v>112</v>
      </c>
      <c r="AA42">
        <f t="shared" si="6"/>
        <v>56</v>
      </c>
      <c r="AB42">
        <f t="shared" si="7"/>
        <v>0</v>
      </c>
      <c r="AC42" t="str">
        <f t="shared" si="8"/>
        <v/>
      </c>
      <c r="AD42" t="str">
        <f t="shared" si="9"/>
        <v/>
      </c>
      <c r="AE42" t="str">
        <f t="shared" si="10"/>
        <v/>
      </c>
      <c r="AF42" t="str">
        <f t="shared" si="11"/>
        <v/>
      </c>
      <c r="AG42" t="str">
        <f t="shared" si="12"/>
        <v/>
      </c>
      <c r="AH42" t="str">
        <f t="shared" si="13"/>
        <v/>
      </c>
      <c r="AI42" t="str">
        <f t="shared" si="14"/>
        <v/>
      </c>
      <c r="AJ42" t="str">
        <f t="shared" si="15"/>
        <v/>
      </c>
      <c r="AK42" t="str">
        <f t="shared" si="80"/>
        <v/>
      </c>
      <c r="AL42" t="str">
        <f t="shared" si="81"/>
        <v/>
      </c>
      <c r="AM42" t="str">
        <f t="shared" si="82"/>
        <v/>
      </c>
      <c r="AN42" t="str">
        <f t="shared" si="83"/>
        <v/>
      </c>
      <c r="AO42">
        <v>36</v>
      </c>
      <c r="AP42" t="str">
        <f t="shared" si="31"/>
        <v/>
      </c>
      <c r="AQ42" t="str">
        <f t="shared" si="32"/>
        <v/>
      </c>
      <c r="AS42">
        <f t="shared" si="84"/>
        <v>0</v>
      </c>
      <c r="AT42">
        <f t="shared" si="84"/>
        <v>0</v>
      </c>
      <c r="AU42">
        <f t="shared" si="84"/>
        <v>0</v>
      </c>
      <c r="AV42">
        <f t="shared" si="84"/>
        <v>0</v>
      </c>
      <c r="AW42">
        <f t="shared" si="85"/>
        <v>0</v>
      </c>
      <c r="AX42">
        <f t="shared" si="85"/>
        <v>0</v>
      </c>
      <c r="AY42">
        <f t="shared" si="85"/>
        <v>0</v>
      </c>
      <c r="AZ42">
        <f t="shared" si="85"/>
        <v>0</v>
      </c>
      <c r="BC42" t="str">
        <f t="shared" si="21"/>
        <v/>
      </c>
      <c r="BD42" t="str">
        <f t="shared" si="22"/>
        <v/>
      </c>
      <c r="BE42" t="str">
        <f t="shared" si="23"/>
        <v/>
      </c>
      <c r="BF42" t="str">
        <f t="shared" si="24"/>
        <v/>
      </c>
      <c r="BG42" s="4" t="str">
        <f t="shared" si="86"/>
        <v>999:99.99</v>
      </c>
      <c r="BK42">
        <f t="shared" si="87"/>
        <v>0</v>
      </c>
      <c r="BL42">
        <f t="shared" si="88"/>
        <v>0</v>
      </c>
      <c r="BM42" t="s">
        <v>253</v>
      </c>
    </row>
    <row r="43" spans="1:72" ht="14.25" customHeight="1" x14ac:dyDescent="0.2">
      <c r="A43" s="15">
        <v>7</v>
      </c>
      <c r="B43" s="20" t="str">
        <f t="shared" si="89"/>
        <v/>
      </c>
      <c r="C43" s="130"/>
      <c r="D43" s="172"/>
      <c r="E43" s="172"/>
      <c r="F43" s="83"/>
      <c r="G43" s="84"/>
      <c r="H43" s="163" t="str">
        <f t="shared" si="90"/>
        <v/>
      </c>
      <c r="I43" s="84"/>
      <c r="J43" s="163" t="str">
        <f t="shared" si="53"/>
        <v/>
      </c>
      <c r="K43" s="84"/>
      <c r="L43" s="163" t="str">
        <f t="shared" si="54"/>
        <v/>
      </c>
      <c r="M43" s="84"/>
      <c r="N43" s="163" t="str">
        <f t="shared" si="55"/>
        <v/>
      </c>
      <c r="O43" s="159"/>
      <c r="P43" s="40" t="str">
        <f t="shared" si="91"/>
        <v/>
      </c>
      <c r="Q43">
        <v>37</v>
      </c>
      <c r="R43" t="str">
        <f>IF(Q43&lt;=Q$6,VLOOKUP(Q43,申込一覧表!AI:AJ,2,0),"")</f>
        <v/>
      </c>
      <c r="S43" t="str">
        <f>IF(Q43&lt;=Q$6,VLOOKUP(R43,申込一覧表!$AJ$6:$AK$87,2,0),"")</f>
        <v/>
      </c>
      <c r="T43">
        <f>IF(Q43&lt;=Q$6,VLOOKUP(Q43,申込一覧表!AI:AL,4,0),0)</f>
        <v>0</v>
      </c>
      <c r="U43" s="21" t="str">
        <f t="shared" si="37"/>
        <v/>
      </c>
      <c r="W43" t="str">
        <f>IF(Q43&lt;=Q$6,VLOOKUP(Q43,申込一覧表!AI:AR,10,0),"")</f>
        <v/>
      </c>
      <c r="X43" t="str">
        <f>IF(Q43&lt;=Q$6,VLOOKUP(Q43,申込一覧表!AI:AO,7,0),"")</f>
        <v/>
      </c>
      <c r="Y43">
        <f t="shared" ref="Y43:Y92" si="94">COUNTIF($G$7:$M$14,U43)+COUNTIF($G$27:$M$34,U43)</f>
        <v>112</v>
      </c>
      <c r="Z43">
        <f t="shared" ref="Z43:Z92" si="95">COUNTIF($G$17:$M$24,U43)+COUNTIF($G$37:$M$44,U43)</f>
        <v>112</v>
      </c>
      <c r="AA43">
        <f t="shared" si="6"/>
        <v>56</v>
      </c>
      <c r="AB43">
        <f t="shared" si="7"/>
        <v>0</v>
      </c>
      <c r="AC43" t="str">
        <f t="shared" si="8"/>
        <v/>
      </c>
      <c r="AD43" t="str">
        <f t="shared" si="9"/>
        <v/>
      </c>
      <c r="AE43" t="str">
        <f t="shared" si="10"/>
        <v/>
      </c>
      <c r="AF43" t="str">
        <f t="shared" si="11"/>
        <v/>
      </c>
      <c r="AG43" t="str">
        <f t="shared" si="12"/>
        <v/>
      </c>
      <c r="AH43" t="str">
        <f t="shared" si="13"/>
        <v/>
      </c>
      <c r="AI43" t="str">
        <f t="shared" si="14"/>
        <v/>
      </c>
      <c r="AJ43" t="str">
        <f t="shared" si="15"/>
        <v/>
      </c>
      <c r="AK43" t="str">
        <f t="shared" si="80"/>
        <v/>
      </c>
      <c r="AL43" t="str">
        <f t="shared" si="81"/>
        <v/>
      </c>
      <c r="AM43" t="str">
        <f t="shared" si="82"/>
        <v/>
      </c>
      <c r="AN43" t="str">
        <f t="shared" si="83"/>
        <v/>
      </c>
      <c r="AO43">
        <v>37</v>
      </c>
      <c r="AP43" t="str">
        <f t="shared" si="31"/>
        <v/>
      </c>
      <c r="AQ43" t="str">
        <f t="shared" si="32"/>
        <v/>
      </c>
      <c r="AS43">
        <f t="shared" si="84"/>
        <v>0</v>
      </c>
      <c r="AT43">
        <f t="shared" si="84"/>
        <v>0</v>
      </c>
      <c r="AU43">
        <f t="shared" si="84"/>
        <v>0</v>
      </c>
      <c r="AV43">
        <f t="shared" si="84"/>
        <v>0</v>
      </c>
      <c r="AW43">
        <f t="shared" si="85"/>
        <v>0</v>
      </c>
      <c r="AX43">
        <f t="shared" si="85"/>
        <v>0</v>
      </c>
      <c r="AY43">
        <f t="shared" si="85"/>
        <v>0</v>
      </c>
      <c r="AZ43">
        <f t="shared" si="85"/>
        <v>0</v>
      </c>
      <c r="BC43" t="str">
        <f t="shared" si="21"/>
        <v/>
      </c>
      <c r="BD43" t="str">
        <f t="shared" si="22"/>
        <v/>
      </c>
      <c r="BE43" t="str">
        <f t="shared" si="23"/>
        <v/>
      </c>
      <c r="BF43" t="str">
        <f t="shared" si="24"/>
        <v/>
      </c>
      <c r="BG43" s="4" t="str">
        <f t="shared" si="86"/>
        <v>999:99.99</v>
      </c>
      <c r="BK43">
        <f t="shared" si="87"/>
        <v>0</v>
      </c>
      <c r="BL43">
        <f t="shared" si="88"/>
        <v>0</v>
      </c>
    </row>
    <row r="44" spans="1:72" ht="14.25" customHeight="1" x14ac:dyDescent="0.2">
      <c r="A44" s="15">
        <v>8</v>
      </c>
      <c r="B44" s="20" t="str">
        <f t="shared" si="89"/>
        <v/>
      </c>
      <c r="C44" s="130"/>
      <c r="D44" s="172"/>
      <c r="E44" s="172"/>
      <c r="F44" s="83"/>
      <c r="G44" s="84"/>
      <c r="H44" s="163" t="str">
        <f t="shared" si="90"/>
        <v/>
      </c>
      <c r="I44" s="84"/>
      <c r="J44" s="163" t="str">
        <f t="shared" si="53"/>
        <v/>
      </c>
      <c r="K44" s="84"/>
      <c r="L44" s="163" t="str">
        <f t="shared" si="54"/>
        <v/>
      </c>
      <c r="M44" s="84"/>
      <c r="N44" s="163" t="str">
        <f t="shared" si="55"/>
        <v/>
      </c>
      <c r="O44" s="159"/>
      <c r="P44" s="40" t="str">
        <f t="shared" si="91"/>
        <v/>
      </c>
      <c r="Q44">
        <v>38</v>
      </c>
      <c r="R44" t="str">
        <f>IF(Q44&lt;=Q$6,VLOOKUP(Q44,申込一覧表!AI:AJ,2,0),"")</f>
        <v/>
      </c>
      <c r="S44" t="str">
        <f>IF(Q44&lt;=Q$6,VLOOKUP(R44,申込一覧表!$AJ$6:$AK$87,2,0),"")</f>
        <v/>
      </c>
      <c r="T44">
        <f>IF(Q44&lt;=Q$6,VLOOKUP(Q44,申込一覧表!AI:AL,4,0),0)</f>
        <v>0</v>
      </c>
      <c r="U44" s="21" t="str">
        <f t="shared" si="37"/>
        <v/>
      </c>
      <c r="W44" t="str">
        <f>IF(Q44&lt;=Q$6,VLOOKUP(Q44,申込一覧表!AI:AR,10,0),"")</f>
        <v/>
      </c>
      <c r="X44" t="str">
        <f>IF(Q44&lt;=Q$6,VLOOKUP(Q44,申込一覧表!AI:AO,7,0),"")</f>
        <v/>
      </c>
      <c r="Y44">
        <f t="shared" si="94"/>
        <v>112</v>
      </c>
      <c r="Z44">
        <f t="shared" si="95"/>
        <v>112</v>
      </c>
      <c r="AA44">
        <f t="shared" si="6"/>
        <v>56</v>
      </c>
      <c r="AB44">
        <f t="shared" si="7"/>
        <v>0</v>
      </c>
      <c r="AC44" t="str">
        <f t="shared" si="8"/>
        <v/>
      </c>
      <c r="AD44" t="str">
        <f t="shared" si="9"/>
        <v/>
      </c>
      <c r="AE44" t="str">
        <f t="shared" si="10"/>
        <v/>
      </c>
      <c r="AF44" t="str">
        <f t="shared" si="11"/>
        <v/>
      </c>
      <c r="AG44" t="str">
        <f t="shared" si="12"/>
        <v/>
      </c>
      <c r="AH44" t="str">
        <f t="shared" si="13"/>
        <v/>
      </c>
      <c r="AI44" t="str">
        <f t="shared" si="14"/>
        <v/>
      </c>
      <c r="AJ44" t="str">
        <f t="shared" si="15"/>
        <v/>
      </c>
      <c r="AK44" t="str">
        <f t="shared" si="80"/>
        <v/>
      </c>
      <c r="AL44" t="str">
        <f t="shared" si="81"/>
        <v/>
      </c>
      <c r="AM44" t="str">
        <f t="shared" si="82"/>
        <v/>
      </c>
      <c r="AN44" t="str">
        <f t="shared" si="83"/>
        <v/>
      </c>
      <c r="AO44">
        <v>38</v>
      </c>
      <c r="AP44" t="str">
        <f t="shared" si="31"/>
        <v/>
      </c>
      <c r="AQ44" t="str">
        <f t="shared" si="32"/>
        <v/>
      </c>
      <c r="AS44">
        <f t="shared" si="84"/>
        <v>0</v>
      </c>
      <c r="AT44">
        <f t="shared" si="84"/>
        <v>0</v>
      </c>
      <c r="AU44">
        <f t="shared" si="84"/>
        <v>0</v>
      </c>
      <c r="AV44">
        <f t="shared" si="84"/>
        <v>0</v>
      </c>
      <c r="AW44">
        <f t="shared" si="85"/>
        <v>0</v>
      </c>
      <c r="AX44">
        <f t="shared" si="85"/>
        <v>0</v>
      </c>
      <c r="AY44">
        <f t="shared" si="85"/>
        <v>0</v>
      </c>
      <c r="AZ44">
        <f t="shared" si="85"/>
        <v>0</v>
      </c>
      <c r="BC44" t="str">
        <f t="shared" si="21"/>
        <v/>
      </c>
      <c r="BD44" t="str">
        <f t="shared" si="22"/>
        <v/>
      </c>
      <c r="BE44" t="str">
        <f t="shared" si="23"/>
        <v/>
      </c>
      <c r="BF44" t="str">
        <f t="shared" si="24"/>
        <v/>
      </c>
      <c r="BG44" s="4" t="str">
        <f t="shared" si="86"/>
        <v>999:99.99</v>
      </c>
      <c r="BJ44">
        <f>COUNTA(F43:F44)</f>
        <v>0</v>
      </c>
      <c r="BK44">
        <f t="shared" si="87"/>
        <v>0</v>
      </c>
      <c r="BL44">
        <f t="shared" si="88"/>
        <v>0</v>
      </c>
      <c r="BM44" t="s">
        <v>253</v>
      </c>
    </row>
    <row r="45" spans="1:72" ht="14.25" customHeight="1" x14ac:dyDescent="0.2">
      <c r="C45" s="102"/>
      <c r="D45" s="102"/>
      <c r="E45" s="102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>
        <v>39</v>
      </c>
      <c r="R45" t="str">
        <f>IF(Q45&lt;=Q$6,VLOOKUP(Q45,申込一覧表!AI:AJ,2,0),"")</f>
        <v/>
      </c>
      <c r="S45" t="str">
        <f>IF(Q45&lt;=Q$6,VLOOKUP(R45,申込一覧表!$AJ$6:$AK$87,2,0),"")</f>
        <v/>
      </c>
      <c r="T45">
        <f>IF(Q45&lt;=Q$6,VLOOKUP(Q45,申込一覧表!AI:AL,4,0),0)</f>
        <v>0</v>
      </c>
      <c r="U45" s="21" t="str">
        <f t="shared" si="37"/>
        <v/>
      </c>
      <c r="W45" t="str">
        <f>IF(Q45&lt;=Q$6,VLOOKUP(Q45,申込一覧表!AI:AR,10,0),"")</f>
        <v/>
      </c>
      <c r="X45" t="str">
        <f>IF(Q45&lt;=Q$6,VLOOKUP(Q45,申込一覧表!AI:AO,7,0),"")</f>
        <v/>
      </c>
      <c r="Y45">
        <f t="shared" si="94"/>
        <v>112</v>
      </c>
      <c r="Z45">
        <f t="shared" si="95"/>
        <v>112</v>
      </c>
      <c r="AA45">
        <f t="shared" si="6"/>
        <v>56</v>
      </c>
      <c r="AB45">
        <f t="shared" si="7"/>
        <v>0</v>
      </c>
      <c r="AO45">
        <v>39</v>
      </c>
      <c r="AP45" t="str">
        <f t="shared" si="31"/>
        <v/>
      </c>
      <c r="AQ45" t="str">
        <f t="shared" si="32"/>
        <v/>
      </c>
      <c r="AS45">
        <f t="shared" si="84"/>
        <v>0</v>
      </c>
      <c r="AT45">
        <f t="shared" si="84"/>
        <v>0</v>
      </c>
      <c r="AU45">
        <f t="shared" si="84"/>
        <v>0</v>
      </c>
      <c r="AV45">
        <f t="shared" si="84"/>
        <v>0</v>
      </c>
      <c r="AW45">
        <f t="shared" si="85"/>
        <v>0</v>
      </c>
      <c r="AX45">
        <f t="shared" si="85"/>
        <v>0</v>
      </c>
      <c r="AY45">
        <f t="shared" si="85"/>
        <v>0</v>
      </c>
      <c r="AZ45">
        <f t="shared" si="85"/>
        <v>0</v>
      </c>
      <c r="BB45">
        <f>SUM(AS45:AZ45)</f>
        <v>0</v>
      </c>
      <c r="BC45" t="str">
        <f t="shared" si="21"/>
        <v/>
      </c>
      <c r="BD45" t="str">
        <f t="shared" si="22"/>
        <v/>
      </c>
      <c r="BE45" t="str">
        <f t="shared" si="23"/>
        <v/>
      </c>
      <c r="BF45" t="str">
        <f t="shared" si="24"/>
        <v/>
      </c>
      <c r="BG45" s="4"/>
      <c r="BK45">
        <f>SUM(BK37:BK44)</f>
        <v>0</v>
      </c>
      <c r="BL45">
        <f>COUNTIF(BL37:BL44,5)</f>
        <v>0</v>
      </c>
    </row>
    <row r="46" spans="1:72" s="13" customFormat="1" ht="14.25" customHeight="1" x14ac:dyDescent="0.2">
      <c r="A46" s="28" t="s">
        <v>49</v>
      </c>
      <c r="B46" s="18"/>
      <c r="C46" s="18"/>
      <c r="D46" s="18"/>
      <c r="E46" s="18"/>
      <c r="F46" s="18"/>
      <c r="G46" s="19" t="str">
        <f>IF(BA55&gt;1,"区分の重複があります!!","")</f>
        <v/>
      </c>
      <c r="H46" s="19"/>
      <c r="I46" s="18"/>
      <c r="J46" s="18"/>
      <c r="K46" s="18"/>
      <c r="L46" s="18"/>
      <c r="M46" s="18"/>
      <c r="Q46">
        <v>40</v>
      </c>
      <c r="R46" t="str">
        <f>IF(Q46&lt;=Q$6,VLOOKUP(Q46,申込一覧表!AI:AJ,2,0),"")</f>
        <v/>
      </c>
      <c r="S46" t="str">
        <f>IF(Q46&lt;=Q$6,VLOOKUP(R46,申込一覧表!$AJ$6:$AK$87,2,0),"")</f>
        <v/>
      </c>
      <c r="T46">
        <f>IF(Q46&lt;=Q$6,VLOOKUP(Q46,申込一覧表!AI:AL,4,0),0)</f>
        <v>0</v>
      </c>
      <c r="U46" s="21" t="str">
        <f t="shared" si="37"/>
        <v/>
      </c>
      <c r="V46"/>
      <c r="W46" t="str">
        <f>IF(Q46&lt;=Q$6,VLOOKUP(Q46,申込一覧表!AI:AR,10,0),"")</f>
        <v/>
      </c>
      <c r="X46" t="str">
        <f>IF(Q46&lt;=Q$6,VLOOKUP(Q46,申込一覧表!AI:AO,7,0),"")</f>
        <v/>
      </c>
      <c r="Y46">
        <f t="shared" si="94"/>
        <v>112</v>
      </c>
      <c r="Z46">
        <f t="shared" si="95"/>
        <v>112</v>
      </c>
      <c r="AA46">
        <f t="shared" si="6"/>
        <v>56</v>
      </c>
      <c r="AB46">
        <f t="shared" si="7"/>
        <v>0</v>
      </c>
      <c r="AC46"/>
      <c r="AD46"/>
      <c r="AE46"/>
      <c r="AF46"/>
      <c r="AG46"/>
      <c r="AH46"/>
      <c r="AI46"/>
      <c r="AJ46"/>
      <c r="AK46"/>
      <c r="AL46"/>
      <c r="AM46"/>
      <c r="AN46"/>
      <c r="AO46">
        <v>40</v>
      </c>
      <c r="AP46" t="str">
        <f t="shared" si="31"/>
        <v/>
      </c>
      <c r="AQ46" t="str">
        <f t="shared" si="32"/>
        <v/>
      </c>
      <c r="AR46"/>
      <c r="AS46">
        <f t="shared" si="84"/>
        <v>0</v>
      </c>
      <c r="AT46">
        <f t="shared" si="84"/>
        <v>0</v>
      </c>
      <c r="AU46">
        <f t="shared" si="84"/>
        <v>0</v>
      </c>
      <c r="AV46">
        <f t="shared" si="84"/>
        <v>0</v>
      </c>
      <c r="AW46">
        <f t="shared" si="85"/>
        <v>0</v>
      </c>
      <c r="AX46">
        <f t="shared" si="85"/>
        <v>0</v>
      </c>
      <c r="AY46">
        <f t="shared" si="85"/>
        <v>0</v>
      </c>
      <c r="AZ46">
        <f t="shared" si="85"/>
        <v>0</v>
      </c>
      <c r="BC46" t="str">
        <f>IF(G46="","",VLOOKUP(G46,$U$7:$AO$92,20,0))</f>
        <v/>
      </c>
      <c r="BD46" t="str">
        <f>IF(I46="","",VLOOKUP(I46,$U$7:$AO$92,20,0))</f>
        <v/>
      </c>
      <c r="BE46" t="str">
        <f>IF(K46="","",VLOOKUP(K46,$U$7:$AO$92,20,0))</f>
        <v/>
      </c>
      <c r="BF46" t="str">
        <f>IF(M46="","",VLOOKUP(M46,$U$7:$AO$92,20,0))</f>
        <v/>
      </c>
      <c r="BG46" s="4"/>
      <c r="BK46">
        <f>BK45-BL45</f>
        <v>0</v>
      </c>
      <c r="BT46"/>
    </row>
    <row r="47" spans="1:72" ht="14.25" customHeight="1" x14ac:dyDescent="0.2">
      <c r="A47" s="15">
        <v>1</v>
      </c>
      <c r="B47" s="20" t="str">
        <f>IF(D47="","",$U$4)</f>
        <v/>
      </c>
      <c r="C47" s="131"/>
      <c r="D47" s="181"/>
      <c r="E47" s="181"/>
      <c r="F47" s="85"/>
      <c r="G47" s="86"/>
      <c r="H47" s="86"/>
      <c r="I47" s="86"/>
      <c r="J47" s="86"/>
      <c r="K47" s="86"/>
      <c r="L47" s="86"/>
      <c r="M47" s="86"/>
      <c r="N47" s="155"/>
      <c r="O47" s="155"/>
      <c r="P47" s="40" t="str">
        <f t="shared" ref="P47:P54" si="96">IF(G47="","",IF(SUM(AG47:AJ47)&lt;&gt;10,"男女比確認!!",IF(COUNTIF(AK47:AN47,"&gt;1")&gt;0,"泳者重複!!","")))</f>
        <v/>
      </c>
      <c r="Q47">
        <v>41</v>
      </c>
      <c r="R47" t="str">
        <f>IF(Q47&lt;=Q$6,VLOOKUP(Q47,申込一覧表!AI:AJ,2,0),"")</f>
        <v/>
      </c>
      <c r="S47" t="str">
        <f>IF(Q47&lt;=Q$6,VLOOKUP(R47,申込一覧表!$AJ$6:$AK$87,2,0),"")</f>
        <v/>
      </c>
      <c r="T47">
        <f>IF(Q47&lt;=Q$6,VLOOKUP(Q47,申込一覧表!AI:AL,4,0),0)</f>
        <v>0</v>
      </c>
      <c r="U47" s="21" t="str">
        <f t="shared" si="37"/>
        <v/>
      </c>
      <c r="W47" t="str">
        <f>IF(Q47&lt;=Q$6,VLOOKUP(Q47,申込一覧表!AI:AR,10,0),"")</f>
        <v/>
      </c>
      <c r="X47" t="str">
        <f>IF(Q47&lt;=Q$6,VLOOKUP(Q47,申込一覧表!AI:AO,7,0),"")</f>
        <v/>
      </c>
      <c r="Y47">
        <f t="shared" si="94"/>
        <v>112</v>
      </c>
      <c r="Z47">
        <f t="shared" si="95"/>
        <v>112</v>
      </c>
      <c r="AA47">
        <f t="shared" si="6"/>
        <v>56</v>
      </c>
      <c r="AB47">
        <f t="shared" si="7"/>
        <v>0</v>
      </c>
      <c r="AC47" t="str">
        <f>IF(G47="","",VLOOKUP(G47,$U$7:$W$93,2,0))</f>
        <v/>
      </c>
      <c r="AD47" t="str">
        <f>IF(I47="","",VLOOKUP(I47,$U$7:$W$93,2,0))</f>
        <v/>
      </c>
      <c r="AE47" t="str">
        <f>IF(K47="","",VLOOKUP(K47,$U$7:$W$93,2,0))</f>
        <v/>
      </c>
      <c r="AF47" t="str">
        <f>IF(M47="","",VLOOKUP(M47,$U$7:$W$93,2,0))</f>
        <v/>
      </c>
      <c r="AG47" t="str">
        <f>IF(G47="","",VLOOKUP(G47,$U$7:$X$93,3,0))</f>
        <v/>
      </c>
      <c r="AH47" t="str">
        <f>IF(I47="","",VLOOKUP(I47,$U$7:$X$93,3,0))</f>
        <v/>
      </c>
      <c r="AI47" t="str">
        <f>IF(K47="","",VLOOKUP(K47,$U$7:$X$93,3,0))</f>
        <v/>
      </c>
      <c r="AJ47" t="str">
        <f>IF(M47="","",VLOOKUP(M47,$U$7:$X$93,3,0))</f>
        <v/>
      </c>
      <c r="AK47" t="str">
        <f>IF(G47="","",VLOOKUP(G47,$U$7:$AB$93,6,0))</f>
        <v/>
      </c>
      <c r="AL47" t="str">
        <f>IF(I47="","",VLOOKUP(I47,$U$7:$AB$93,6,0))</f>
        <v/>
      </c>
      <c r="AM47" t="str">
        <f>IF(K47="","",VLOOKUP(K47,$U$7:$AB$93,6,0))</f>
        <v/>
      </c>
      <c r="AN47" t="str">
        <f>IF(M47="","",VLOOKUP(M47,$U$7:$AB$93,6,0))</f>
        <v/>
      </c>
      <c r="AO47">
        <v>41</v>
      </c>
      <c r="AP47" t="str">
        <f t="shared" si="31"/>
        <v/>
      </c>
      <c r="AQ47" t="str">
        <f t="shared" si="32"/>
        <v/>
      </c>
      <c r="AS47">
        <f t="shared" si="84"/>
        <v>0</v>
      </c>
      <c r="AT47">
        <f t="shared" si="84"/>
        <v>0</v>
      </c>
      <c r="AU47">
        <f t="shared" si="84"/>
        <v>0</v>
      </c>
      <c r="AV47">
        <f t="shared" si="84"/>
        <v>0</v>
      </c>
      <c r="AW47">
        <f t="shared" si="85"/>
        <v>0</v>
      </c>
      <c r="AX47">
        <f t="shared" si="85"/>
        <v>0</v>
      </c>
      <c r="AY47">
        <f t="shared" si="85"/>
        <v>0</v>
      </c>
      <c r="AZ47">
        <f t="shared" si="85"/>
        <v>0</v>
      </c>
      <c r="BC47" t="str">
        <f>IF(G47="","",VLOOKUP(G47,$U$7:$AO$92,20,0))</f>
        <v/>
      </c>
      <c r="BD47" t="str">
        <f>IF(I47="","",VLOOKUP(I47,$U$7:$AO$92,20,0))</f>
        <v/>
      </c>
      <c r="BE47" t="str">
        <f>IF(K47="","",VLOOKUP(K47,$U$7:$AO$92,20,0))</f>
        <v/>
      </c>
      <c r="BF47" t="str">
        <f>IF(M47="","",VLOOKUP(M47,$U$7:$AO$92,20,0))</f>
        <v/>
      </c>
      <c r="BG47" s="4" t="str">
        <f t="shared" ref="BG47:BG54" si="97">IF(F47="","999:99.99"," "&amp;LEFT(RIGHT("        "&amp;TEXT(F47,"0.00"),7),2)&amp;":"&amp;RIGHT(TEXT(F47,"0.00"),5))</f>
        <v>999:99.99</v>
      </c>
      <c r="BK47">
        <f t="shared" ref="BK47:BK64" si="98">IF(B47="",0,1)</f>
        <v>0</v>
      </c>
      <c r="BL47">
        <f t="shared" ref="BL47:BL54" si="99">IF(O47="オープン",5,0)</f>
        <v>0</v>
      </c>
    </row>
    <row r="48" spans="1:72" ht="14.25" customHeight="1" x14ac:dyDescent="0.2">
      <c r="A48" s="15">
        <v>2</v>
      </c>
      <c r="B48" s="20" t="str">
        <f t="shared" ref="B48:B54" si="100">IF(D48="","",$U$4)</f>
        <v/>
      </c>
      <c r="C48" s="131"/>
      <c r="D48" s="181"/>
      <c r="E48" s="181"/>
      <c r="F48" s="85"/>
      <c r="G48" s="86"/>
      <c r="H48" s="86"/>
      <c r="I48" s="86"/>
      <c r="J48" s="86"/>
      <c r="K48" s="86"/>
      <c r="L48" s="86"/>
      <c r="M48" s="86"/>
      <c r="N48" s="155"/>
      <c r="O48" s="155"/>
      <c r="P48" s="40" t="str">
        <f t="shared" si="96"/>
        <v/>
      </c>
      <c r="Q48">
        <v>42</v>
      </c>
      <c r="R48" t="str">
        <f>IF(Q48&lt;=Q$6,VLOOKUP(Q48,申込一覧表!AI:AJ,2,0),"")</f>
        <v/>
      </c>
      <c r="S48" t="str">
        <f>IF(Q48&lt;=Q$6,VLOOKUP(R48,申込一覧表!$AJ$6:$AK$87,2,0),"")</f>
        <v/>
      </c>
      <c r="T48">
        <f>IF(Q48&lt;=Q$6,VLOOKUP(Q48,申込一覧表!AI:AL,4,0),0)</f>
        <v>0</v>
      </c>
      <c r="U48" s="21" t="str">
        <f t="shared" si="37"/>
        <v/>
      </c>
      <c r="W48" t="str">
        <f>IF(Q48&lt;=Q$6,VLOOKUP(Q48,申込一覧表!AI:AR,10,0),"")</f>
        <v/>
      </c>
      <c r="X48" t="str">
        <f>IF(Q48&lt;=Q$6,VLOOKUP(Q48,申込一覧表!AI:AO,7,0),"")</f>
        <v/>
      </c>
      <c r="Y48">
        <f t="shared" si="94"/>
        <v>112</v>
      </c>
      <c r="Z48">
        <f t="shared" si="95"/>
        <v>112</v>
      </c>
      <c r="AA48">
        <f t="shared" si="6"/>
        <v>56</v>
      </c>
      <c r="AB48">
        <f t="shared" si="7"/>
        <v>0</v>
      </c>
      <c r="AC48" t="str">
        <f t="shared" ref="AC48:AC92" si="101">IF(G48="","",VLOOKUP(G48,$U$7:$W$93,2,0))</f>
        <v/>
      </c>
      <c r="AD48" t="str">
        <f t="shared" ref="AD48:AD92" si="102">IF(I48="","",VLOOKUP(I48,$U$7:$W$93,2,0))</f>
        <v/>
      </c>
      <c r="AE48" t="str">
        <f t="shared" ref="AE48:AE92" si="103">IF(K48="","",VLOOKUP(K48,$U$7:$W$93,2,0))</f>
        <v/>
      </c>
      <c r="AF48" t="str">
        <f t="shared" ref="AF48:AF92" si="104">IF(M48="","",VLOOKUP(M48,$U$7:$W$93,2,0))</f>
        <v/>
      </c>
      <c r="AG48" t="str">
        <f t="shared" ref="AG48:AG92" si="105">IF(G48="","",VLOOKUP(G48,$U$7:$X$93,3,0))</f>
        <v/>
      </c>
      <c r="AH48" t="str">
        <f t="shared" ref="AH48:AH92" si="106">IF(I48="","",VLOOKUP(I48,$U$7:$X$93,3,0))</f>
        <v/>
      </c>
      <c r="AI48" t="str">
        <f t="shared" ref="AI48:AI92" si="107">IF(K48="","",VLOOKUP(K48,$U$7:$X$93,3,0))</f>
        <v/>
      </c>
      <c r="AJ48" t="str">
        <f t="shared" ref="AJ48:AJ92" si="108">IF(M48="","",VLOOKUP(M48,$U$7:$X$93,3,0))</f>
        <v/>
      </c>
      <c r="AK48" t="str">
        <f t="shared" ref="AK48:AK92" si="109">IF(G48="","",VLOOKUP(G48,$U$7:$AB$93,6,0))</f>
        <v/>
      </c>
      <c r="AL48" t="str">
        <f t="shared" ref="AL48:AL92" si="110">IF(I48="","",VLOOKUP(I48,$U$7:$AB$93,6,0))</f>
        <v/>
      </c>
      <c r="AM48" t="str">
        <f t="shared" ref="AM48:AM92" si="111">IF(K48="","",VLOOKUP(K48,$U$7:$AB$93,6,0))</f>
        <v/>
      </c>
      <c r="AN48" t="str">
        <f t="shared" ref="AN48:AN92" si="112">IF(M48="","",VLOOKUP(M48,$U$7:$AB$93,6,0))</f>
        <v/>
      </c>
      <c r="AO48">
        <v>42</v>
      </c>
      <c r="AP48" t="str">
        <f t="shared" si="31"/>
        <v/>
      </c>
      <c r="AQ48" t="str">
        <f t="shared" si="32"/>
        <v/>
      </c>
      <c r="AS48">
        <f t="shared" si="84"/>
        <v>0</v>
      </c>
      <c r="AT48">
        <f t="shared" si="84"/>
        <v>0</v>
      </c>
      <c r="AU48">
        <f t="shared" si="84"/>
        <v>0</v>
      </c>
      <c r="AV48">
        <f t="shared" si="84"/>
        <v>0</v>
      </c>
      <c r="AW48">
        <f t="shared" si="85"/>
        <v>0</v>
      </c>
      <c r="AX48">
        <f t="shared" si="85"/>
        <v>0</v>
      </c>
      <c r="AY48">
        <f t="shared" si="85"/>
        <v>0</v>
      </c>
      <c r="AZ48">
        <f t="shared" si="85"/>
        <v>0</v>
      </c>
      <c r="BC48" t="str">
        <f t="shared" ref="BC48:BC54" si="113">IF(G48="","",VLOOKUP(G48,$U$7:$AO$92,20,0))</f>
        <v/>
      </c>
      <c r="BD48" t="str">
        <f t="shared" ref="BD48:BD54" si="114">IF(I48="","",VLOOKUP(I48,$U$7:$AO$92,20,0))</f>
        <v/>
      </c>
      <c r="BE48" t="str">
        <f t="shared" ref="BE48:BE54" si="115">IF(K48="","",VLOOKUP(K48,$U$7:$AO$92,20,0))</f>
        <v/>
      </c>
      <c r="BF48" t="str">
        <f t="shared" ref="BF48:BF54" si="116">IF(M48="","",VLOOKUP(M48,$U$7:$AO$92,20,0))</f>
        <v/>
      </c>
      <c r="BG48" s="4" t="str">
        <f t="shared" si="97"/>
        <v>999:99.99</v>
      </c>
      <c r="BK48">
        <f t="shared" si="98"/>
        <v>0</v>
      </c>
      <c r="BL48">
        <f t="shared" si="99"/>
        <v>0</v>
      </c>
    </row>
    <row r="49" spans="1:72" ht="14.25" customHeight="1" x14ac:dyDescent="0.2">
      <c r="A49" s="15">
        <v>3</v>
      </c>
      <c r="B49" s="20" t="str">
        <f t="shared" si="100"/>
        <v/>
      </c>
      <c r="C49" s="131"/>
      <c r="D49" s="181"/>
      <c r="E49" s="181"/>
      <c r="F49" s="85"/>
      <c r="G49" s="86"/>
      <c r="H49" s="86"/>
      <c r="I49" s="86"/>
      <c r="J49" s="86"/>
      <c r="K49" s="86"/>
      <c r="L49" s="86"/>
      <c r="M49" s="86"/>
      <c r="N49" s="155"/>
      <c r="O49" s="155"/>
      <c r="P49" s="40" t="str">
        <f t="shared" si="96"/>
        <v/>
      </c>
      <c r="Q49">
        <v>43</v>
      </c>
      <c r="R49" t="str">
        <f>IF(Q49&lt;=Q$6,VLOOKUP(Q49,申込一覧表!AI:AJ,2,0),"")</f>
        <v/>
      </c>
      <c r="S49" t="str">
        <f>IF(Q49&lt;=Q$6,VLOOKUP(R49,申込一覧表!$AJ$6:$AK$87,2,0),"")</f>
        <v/>
      </c>
      <c r="T49">
        <f>IF(Q49&lt;=Q$6,VLOOKUP(Q49,申込一覧表!AI:AL,4,0),0)</f>
        <v>0</v>
      </c>
      <c r="U49" s="21" t="str">
        <f t="shared" ref="U49:U92" si="117">IF(T49=0,"",R49)</f>
        <v/>
      </c>
      <c r="W49" t="str">
        <f>IF(Q49&lt;=Q$6,VLOOKUP(Q49,申込一覧表!AI:AR,10,0),"")</f>
        <v/>
      </c>
      <c r="X49" t="str">
        <f>IF(Q49&lt;=Q$6,VLOOKUP(Q49,申込一覧表!AI:AO,7,0),"")</f>
        <v/>
      </c>
      <c r="Y49">
        <f t="shared" ref="Y49:Y60" si="118">COUNTIF($G$7:$M$14,U49)+COUNTIF($G$27:$M$34,U49)</f>
        <v>112</v>
      </c>
      <c r="Z49">
        <f t="shared" ref="Z49:Z60" si="119">COUNTIF($G$17:$M$24,U49)+COUNTIF($G$37:$M$44,U49)</f>
        <v>112</v>
      </c>
      <c r="AA49">
        <f t="shared" ref="AA49:AA60" si="120">COUNTIF($G$47:$M$54,U49)</f>
        <v>56</v>
      </c>
      <c r="AB49">
        <f t="shared" ref="AB49:AB60" si="121">COUNTIF($G$57:$M$64,_LM7)</f>
        <v>0</v>
      </c>
      <c r="AC49" t="str">
        <f t="shared" si="101"/>
        <v/>
      </c>
      <c r="AD49" t="str">
        <f t="shared" si="102"/>
        <v/>
      </c>
      <c r="AE49" t="str">
        <f t="shared" si="103"/>
        <v/>
      </c>
      <c r="AF49" t="str">
        <f t="shared" si="104"/>
        <v/>
      </c>
      <c r="AG49" t="str">
        <f t="shared" si="105"/>
        <v/>
      </c>
      <c r="AH49" t="str">
        <f t="shared" si="106"/>
        <v/>
      </c>
      <c r="AI49" t="str">
        <f t="shared" si="107"/>
        <v/>
      </c>
      <c r="AJ49" t="str">
        <f t="shared" si="108"/>
        <v/>
      </c>
      <c r="AK49" t="str">
        <f t="shared" si="109"/>
        <v/>
      </c>
      <c r="AL49" t="str">
        <f t="shared" si="110"/>
        <v/>
      </c>
      <c r="AM49" t="str">
        <f t="shared" si="111"/>
        <v/>
      </c>
      <c r="AN49" t="str">
        <f t="shared" si="112"/>
        <v/>
      </c>
      <c r="AO49">
        <v>43</v>
      </c>
      <c r="AP49" t="str">
        <f t="shared" si="31"/>
        <v/>
      </c>
      <c r="AQ49" t="str">
        <f t="shared" si="32"/>
        <v/>
      </c>
      <c r="AS49">
        <f t="shared" si="84"/>
        <v>0</v>
      </c>
      <c r="AT49">
        <f t="shared" si="84"/>
        <v>0</v>
      </c>
      <c r="AU49">
        <f t="shared" si="84"/>
        <v>0</v>
      </c>
      <c r="AV49">
        <f t="shared" si="84"/>
        <v>0</v>
      </c>
      <c r="AW49">
        <f t="shared" si="85"/>
        <v>0</v>
      </c>
      <c r="AX49">
        <f t="shared" si="85"/>
        <v>0</v>
      </c>
      <c r="AY49">
        <f t="shared" si="85"/>
        <v>0</v>
      </c>
      <c r="AZ49">
        <f t="shared" si="85"/>
        <v>0</v>
      </c>
      <c r="BC49" t="str">
        <f t="shared" si="113"/>
        <v/>
      </c>
      <c r="BD49" t="str">
        <f t="shared" si="114"/>
        <v/>
      </c>
      <c r="BE49" t="str">
        <f t="shared" si="115"/>
        <v/>
      </c>
      <c r="BF49" t="str">
        <f t="shared" si="116"/>
        <v/>
      </c>
      <c r="BG49" s="4" t="str">
        <f t="shared" si="97"/>
        <v>999:99.99</v>
      </c>
      <c r="BK49">
        <f t="shared" si="98"/>
        <v>0</v>
      </c>
      <c r="BL49">
        <f t="shared" si="99"/>
        <v>0</v>
      </c>
    </row>
    <row r="50" spans="1:72" ht="14.25" customHeight="1" x14ac:dyDescent="0.2">
      <c r="A50" s="15">
        <v>4</v>
      </c>
      <c r="B50" s="20" t="str">
        <f t="shared" si="100"/>
        <v/>
      </c>
      <c r="C50" s="131"/>
      <c r="D50" s="181"/>
      <c r="E50" s="181"/>
      <c r="F50" s="85"/>
      <c r="G50" s="86"/>
      <c r="H50" s="86"/>
      <c r="I50" s="86"/>
      <c r="J50" s="86"/>
      <c r="K50" s="86"/>
      <c r="L50" s="86"/>
      <c r="M50" s="86"/>
      <c r="N50" s="155"/>
      <c r="O50" s="155"/>
      <c r="P50" s="40"/>
      <c r="Q50">
        <v>44</v>
      </c>
      <c r="R50" t="str">
        <f>IF(Q50&lt;=Q$6,VLOOKUP(Q50,申込一覧表!AI:AJ,2,0),"")</f>
        <v/>
      </c>
      <c r="S50" t="str">
        <f>IF(Q50&lt;=Q$6,VLOOKUP(R50,申込一覧表!$AJ$6:$AK$87,2,0),"")</f>
        <v/>
      </c>
      <c r="T50">
        <f>IF(Q50&lt;=Q$6,VLOOKUP(Q50,申込一覧表!AI:AL,4,0),0)</f>
        <v>0</v>
      </c>
      <c r="U50" s="21" t="str">
        <f t="shared" si="117"/>
        <v/>
      </c>
      <c r="Y50">
        <f t="shared" si="118"/>
        <v>112</v>
      </c>
      <c r="Z50">
        <f t="shared" si="119"/>
        <v>112</v>
      </c>
      <c r="AA50">
        <f t="shared" si="120"/>
        <v>56</v>
      </c>
      <c r="AB50">
        <f t="shared" si="121"/>
        <v>0</v>
      </c>
      <c r="AC50" t="str">
        <f t="shared" si="101"/>
        <v/>
      </c>
      <c r="AD50" t="str">
        <f t="shared" si="102"/>
        <v/>
      </c>
      <c r="AE50" t="str">
        <f t="shared" si="103"/>
        <v/>
      </c>
      <c r="AF50" t="str">
        <f t="shared" si="104"/>
        <v/>
      </c>
      <c r="AG50" t="str">
        <f t="shared" si="105"/>
        <v/>
      </c>
      <c r="AH50" t="str">
        <f t="shared" si="106"/>
        <v/>
      </c>
      <c r="AI50" t="str">
        <f t="shared" si="107"/>
        <v/>
      </c>
      <c r="AJ50" t="str">
        <f t="shared" si="108"/>
        <v/>
      </c>
      <c r="AK50" t="str">
        <f t="shared" si="109"/>
        <v/>
      </c>
      <c r="AL50" t="str">
        <f t="shared" si="110"/>
        <v/>
      </c>
      <c r="AM50" t="str">
        <f t="shared" si="111"/>
        <v/>
      </c>
      <c r="AN50" t="str">
        <f t="shared" si="112"/>
        <v/>
      </c>
      <c r="AO50">
        <v>44</v>
      </c>
      <c r="AP50" t="str">
        <f t="shared" si="31"/>
        <v/>
      </c>
      <c r="AQ50" t="str">
        <f t="shared" si="32"/>
        <v/>
      </c>
      <c r="AS50">
        <f t="shared" si="84"/>
        <v>0</v>
      </c>
      <c r="AT50">
        <f t="shared" si="84"/>
        <v>0</v>
      </c>
      <c r="AU50">
        <f t="shared" si="84"/>
        <v>0</v>
      </c>
      <c r="AV50">
        <f t="shared" si="84"/>
        <v>0</v>
      </c>
      <c r="AW50">
        <f t="shared" si="85"/>
        <v>0</v>
      </c>
      <c r="AX50">
        <f t="shared" si="85"/>
        <v>0</v>
      </c>
      <c r="AY50">
        <f t="shared" si="85"/>
        <v>0</v>
      </c>
      <c r="AZ50">
        <f t="shared" si="85"/>
        <v>0</v>
      </c>
      <c r="BC50" t="str">
        <f t="shared" si="113"/>
        <v/>
      </c>
      <c r="BD50" t="str">
        <f t="shared" si="114"/>
        <v/>
      </c>
      <c r="BE50" t="str">
        <f t="shared" si="115"/>
        <v/>
      </c>
      <c r="BF50" t="str">
        <f t="shared" si="116"/>
        <v/>
      </c>
      <c r="BG50" s="4" t="str">
        <f t="shared" si="97"/>
        <v>999:99.99</v>
      </c>
      <c r="BK50">
        <f t="shared" si="98"/>
        <v>0</v>
      </c>
      <c r="BL50">
        <f t="shared" si="99"/>
        <v>0</v>
      </c>
    </row>
    <row r="51" spans="1:72" ht="14.25" customHeight="1" x14ac:dyDescent="0.2">
      <c r="A51" s="15">
        <v>5</v>
      </c>
      <c r="B51" s="20" t="str">
        <f t="shared" si="100"/>
        <v/>
      </c>
      <c r="C51" s="131"/>
      <c r="D51" s="181"/>
      <c r="E51" s="181"/>
      <c r="F51" s="85"/>
      <c r="G51" s="86"/>
      <c r="H51" s="86"/>
      <c r="I51" s="86"/>
      <c r="J51" s="86"/>
      <c r="K51" s="86"/>
      <c r="L51" s="86"/>
      <c r="M51" s="86"/>
      <c r="N51" s="155"/>
      <c r="O51" s="155"/>
      <c r="P51" s="40" t="str">
        <f t="shared" si="96"/>
        <v/>
      </c>
      <c r="Q51">
        <v>45</v>
      </c>
      <c r="R51" t="str">
        <f>IF(Q51&lt;=Q$6,VLOOKUP(Q51,申込一覧表!AI:AJ,2,0),"")</f>
        <v/>
      </c>
      <c r="S51" t="str">
        <f>IF(Q51&lt;=Q$6,VLOOKUP(R51,申込一覧表!$AJ$6:$AK$87,2,0),"")</f>
        <v/>
      </c>
      <c r="T51">
        <f>IF(Q51&lt;=Q$6,VLOOKUP(Q51,申込一覧表!AI:AL,4,0),0)</f>
        <v>0</v>
      </c>
      <c r="U51" s="21" t="str">
        <f t="shared" si="117"/>
        <v/>
      </c>
      <c r="W51" t="str">
        <f>IF(Q51&lt;=Q$6,VLOOKUP(Q51,申込一覧表!AI:AR,10,0),"")</f>
        <v/>
      </c>
      <c r="X51" t="str">
        <f>IF(Q51&lt;=Q$6,VLOOKUP(Q51,申込一覧表!AI:AO,7,0),"")</f>
        <v/>
      </c>
      <c r="Y51">
        <f t="shared" si="118"/>
        <v>112</v>
      </c>
      <c r="Z51">
        <f t="shared" si="119"/>
        <v>112</v>
      </c>
      <c r="AA51">
        <f t="shared" si="120"/>
        <v>56</v>
      </c>
      <c r="AB51">
        <f t="shared" si="121"/>
        <v>0</v>
      </c>
      <c r="AC51" t="str">
        <f t="shared" si="101"/>
        <v/>
      </c>
      <c r="AD51" t="str">
        <f t="shared" si="102"/>
        <v/>
      </c>
      <c r="AE51" t="str">
        <f t="shared" si="103"/>
        <v/>
      </c>
      <c r="AF51" t="str">
        <f t="shared" si="104"/>
        <v/>
      </c>
      <c r="AG51" t="str">
        <f t="shared" si="105"/>
        <v/>
      </c>
      <c r="AH51" t="str">
        <f t="shared" si="106"/>
        <v/>
      </c>
      <c r="AI51" t="str">
        <f t="shared" si="107"/>
        <v/>
      </c>
      <c r="AJ51" t="str">
        <f t="shared" si="108"/>
        <v/>
      </c>
      <c r="AK51" t="str">
        <f t="shared" si="109"/>
        <v/>
      </c>
      <c r="AL51" t="str">
        <f t="shared" si="110"/>
        <v/>
      </c>
      <c r="AM51" t="str">
        <f t="shared" si="111"/>
        <v/>
      </c>
      <c r="AN51" t="str">
        <f t="shared" si="112"/>
        <v/>
      </c>
      <c r="AO51">
        <v>45</v>
      </c>
      <c r="AP51" t="str">
        <f t="shared" si="31"/>
        <v/>
      </c>
      <c r="AQ51" t="str">
        <f t="shared" si="32"/>
        <v/>
      </c>
      <c r="AS51">
        <f t="shared" si="84"/>
        <v>0</v>
      </c>
      <c r="AT51">
        <f t="shared" si="84"/>
        <v>0</v>
      </c>
      <c r="AU51">
        <f t="shared" si="84"/>
        <v>0</v>
      </c>
      <c r="AV51">
        <f t="shared" si="84"/>
        <v>0</v>
      </c>
      <c r="AW51">
        <f t="shared" si="85"/>
        <v>0</v>
      </c>
      <c r="AX51">
        <f t="shared" si="85"/>
        <v>0</v>
      </c>
      <c r="AY51">
        <f t="shared" si="85"/>
        <v>0</v>
      </c>
      <c r="AZ51">
        <f t="shared" si="85"/>
        <v>0</v>
      </c>
      <c r="BC51" t="str">
        <f t="shared" si="113"/>
        <v/>
      </c>
      <c r="BD51" t="str">
        <f t="shared" si="114"/>
        <v/>
      </c>
      <c r="BE51" t="str">
        <f t="shared" si="115"/>
        <v/>
      </c>
      <c r="BF51" t="str">
        <f t="shared" si="116"/>
        <v/>
      </c>
      <c r="BG51" s="4" t="str">
        <f t="shared" si="97"/>
        <v>999:99.99</v>
      </c>
      <c r="BK51">
        <f t="shared" si="98"/>
        <v>0</v>
      </c>
      <c r="BL51">
        <f t="shared" si="99"/>
        <v>0</v>
      </c>
    </row>
    <row r="52" spans="1:72" ht="14.25" customHeight="1" x14ac:dyDescent="0.2">
      <c r="A52" s="15">
        <v>6</v>
      </c>
      <c r="B52" s="20" t="str">
        <f t="shared" si="100"/>
        <v/>
      </c>
      <c r="C52" s="131"/>
      <c r="D52" s="181"/>
      <c r="E52" s="181"/>
      <c r="F52" s="85"/>
      <c r="G52" s="86"/>
      <c r="H52" s="86"/>
      <c r="I52" s="86"/>
      <c r="J52" s="86"/>
      <c r="K52" s="86"/>
      <c r="L52" s="86"/>
      <c r="M52" s="86"/>
      <c r="N52" s="155"/>
      <c r="O52" s="155"/>
      <c r="P52" s="40" t="str">
        <f t="shared" si="96"/>
        <v/>
      </c>
      <c r="Q52">
        <v>46</v>
      </c>
      <c r="R52" t="str">
        <f>IF(Q52&lt;=Q$6,VLOOKUP(Q52,申込一覧表!AI:AJ,2,0),"")</f>
        <v/>
      </c>
      <c r="S52" t="str">
        <f>IF(Q52&lt;=Q$6,VLOOKUP(R52,申込一覧表!$AJ$6:$AK$87,2,0),"")</f>
        <v/>
      </c>
      <c r="T52">
        <f>IF(Q52&lt;=Q$6,VLOOKUP(Q52,申込一覧表!AI:AL,4,0),0)</f>
        <v>0</v>
      </c>
      <c r="U52" s="21" t="str">
        <f t="shared" si="117"/>
        <v/>
      </c>
      <c r="W52" t="str">
        <f>IF(Q52&lt;=Q$6,VLOOKUP(Q52,申込一覧表!AI:AR,10,0),"")</f>
        <v/>
      </c>
      <c r="X52" t="str">
        <f>IF(Q52&lt;=Q$6,VLOOKUP(Q52,申込一覧表!AI:AO,7,0),"")</f>
        <v/>
      </c>
      <c r="Y52">
        <f t="shared" si="118"/>
        <v>112</v>
      </c>
      <c r="Z52">
        <f t="shared" si="119"/>
        <v>112</v>
      </c>
      <c r="AA52">
        <f t="shared" si="120"/>
        <v>56</v>
      </c>
      <c r="AB52">
        <f t="shared" si="121"/>
        <v>0</v>
      </c>
      <c r="AC52" t="str">
        <f t="shared" si="101"/>
        <v/>
      </c>
      <c r="AD52" t="str">
        <f t="shared" si="102"/>
        <v/>
      </c>
      <c r="AE52" t="str">
        <f t="shared" si="103"/>
        <v/>
      </c>
      <c r="AF52" t="str">
        <f t="shared" si="104"/>
        <v/>
      </c>
      <c r="AG52" t="str">
        <f t="shared" si="105"/>
        <v/>
      </c>
      <c r="AH52" t="str">
        <f t="shared" si="106"/>
        <v/>
      </c>
      <c r="AI52" t="str">
        <f t="shared" si="107"/>
        <v/>
      </c>
      <c r="AJ52" t="str">
        <f t="shared" si="108"/>
        <v/>
      </c>
      <c r="AK52" t="str">
        <f t="shared" si="109"/>
        <v/>
      </c>
      <c r="AL52" t="str">
        <f t="shared" si="110"/>
        <v/>
      </c>
      <c r="AM52" t="str">
        <f t="shared" si="111"/>
        <v/>
      </c>
      <c r="AN52" t="str">
        <f t="shared" si="112"/>
        <v/>
      </c>
      <c r="AO52">
        <v>46</v>
      </c>
      <c r="AP52" t="str">
        <f t="shared" si="31"/>
        <v/>
      </c>
      <c r="AQ52" t="str">
        <f t="shared" si="32"/>
        <v/>
      </c>
      <c r="AS52">
        <f t="shared" si="84"/>
        <v>0</v>
      </c>
      <c r="AT52">
        <f t="shared" si="84"/>
        <v>0</v>
      </c>
      <c r="AU52">
        <f t="shared" si="84"/>
        <v>0</v>
      </c>
      <c r="AV52">
        <f t="shared" si="84"/>
        <v>0</v>
      </c>
      <c r="AW52">
        <f t="shared" si="85"/>
        <v>0</v>
      </c>
      <c r="AX52">
        <f t="shared" si="85"/>
        <v>0</v>
      </c>
      <c r="AY52">
        <f t="shared" si="85"/>
        <v>0</v>
      </c>
      <c r="AZ52">
        <f t="shared" si="85"/>
        <v>0</v>
      </c>
      <c r="BC52" t="str">
        <f t="shared" si="113"/>
        <v/>
      </c>
      <c r="BD52" t="str">
        <f t="shared" si="114"/>
        <v/>
      </c>
      <c r="BE52" t="str">
        <f t="shared" si="115"/>
        <v/>
      </c>
      <c r="BF52" t="str">
        <f t="shared" si="116"/>
        <v/>
      </c>
      <c r="BG52" s="4" t="str">
        <f t="shared" si="97"/>
        <v>999:99.99</v>
      </c>
      <c r="BK52">
        <f t="shared" si="98"/>
        <v>0</v>
      </c>
      <c r="BL52">
        <f t="shared" si="99"/>
        <v>0</v>
      </c>
    </row>
    <row r="53" spans="1:72" ht="14.25" customHeight="1" x14ac:dyDescent="0.2">
      <c r="A53" s="15">
        <v>7</v>
      </c>
      <c r="B53" s="20" t="str">
        <f t="shared" si="100"/>
        <v/>
      </c>
      <c r="C53" s="131"/>
      <c r="D53" s="181"/>
      <c r="E53" s="181"/>
      <c r="F53" s="85"/>
      <c r="G53" s="86"/>
      <c r="H53" s="86"/>
      <c r="I53" s="86"/>
      <c r="J53" s="86"/>
      <c r="K53" s="86"/>
      <c r="L53" s="86"/>
      <c r="M53" s="86"/>
      <c r="N53" s="155"/>
      <c r="O53" s="155"/>
      <c r="P53" s="40" t="str">
        <f t="shared" si="96"/>
        <v/>
      </c>
      <c r="Q53">
        <v>47</v>
      </c>
      <c r="R53" t="str">
        <f>IF(Q53&lt;=Q$6,VLOOKUP(Q53,申込一覧表!AI:AJ,2,0),"")</f>
        <v/>
      </c>
      <c r="S53" t="str">
        <f>IF(Q53&lt;=Q$6,VLOOKUP(R53,申込一覧表!$AJ$6:$AK$87,2,0),"")</f>
        <v/>
      </c>
      <c r="T53">
        <f>IF(Q53&lt;=Q$6,VLOOKUP(Q53,申込一覧表!AI:AL,4,0),0)</f>
        <v>0</v>
      </c>
      <c r="U53" s="21" t="str">
        <f t="shared" si="117"/>
        <v/>
      </c>
      <c r="W53" t="str">
        <f>IF(Q53&lt;=Q$6,VLOOKUP(Q53,申込一覧表!AI:AR,10,0),"")</f>
        <v/>
      </c>
      <c r="X53" t="str">
        <f>IF(Q53&lt;=Q$6,VLOOKUP(Q53,申込一覧表!AI:AO,7,0),"")</f>
        <v/>
      </c>
      <c r="Y53">
        <f t="shared" si="118"/>
        <v>112</v>
      </c>
      <c r="Z53">
        <f t="shared" si="119"/>
        <v>112</v>
      </c>
      <c r="AA53">
        <f t="shared" si="120"/>
        <v>56</v>
      </c>
      <c r="AB53">
        <f t="shared" si="121"/>
        <v>0</v>
      </c>
      <c r="AC53" t="str">
        <f t="shared" si="101"/>
        <v/>
      </c>
      <c r="AD53" t="str">
        <f t="shared" si="102"/>
        <v/>
      </c>
      <c r="AE53" t="str">
        <f t="shared" si="103"/>
        <v/>
      </c>
      <c r="AF53" t="str">
        <f t="shared" si="104"/>
        <v/>
      </c>
      <c r="AG53" t="str">
        <f t="shared" si="105"/>
        <v/>
      </c>
      <c r="AH53" t="str">
        <f t="shared" si="106"/>
        <v/>
      </c>
      <c r="AI53" t="str">
        <f t="shared" si="107"/>
        <v/>
      </c>
      <c r="AJ53" t="str">
        <f t="shared" si="108"/>
        <v/>
      </c>
      <c r="AK53" t="str">
        <f t="shared" si="109"/>
        <v/>
      </c>
      <c r="AL53" t="str">
        <f t="shared" si="110"/>
        <v/>
      </c>
      <c r="AM53" t="str">
        <f t="shared" si="111"/>
        <v/>
      </c>
      <c r="AN53" t="str">
        <f t="shared" si="112"/>
        <v/>
      </c>
      <c r="AO53">
        <v>47</v>
      </c>
      <c r="AP53" t="str">
        <f t="shared" si="31"/>
        <v/>
      </c>
      <c r="AQ53" t="str">
        <f t="shared" si="32"/>
        <v/>
      </c>
      <c r="AS53">
        <f t="shared" ref="AS53:AZ65" si="122">IF(AS$6=$AP53,1,0)</f>
        <v>0</v>
      </c>
      <c r="AT53">
        <f t="shared" si="122"/>
        <v>0</v>
      </c>
      <c r="AU53">
        <f t="shared" si="122"/>
        <v>0</v>
      </c>
      <c r="AV53">
        <f t="shared" si="122"/>
        <v>0</v>
      </c>
      <c r="AW53">
        <f t="shared" si="122"/>
        <v>0</v>
      </c>
      <c r="AX53">
        <f t="shared" si="122"/>
        <v>0</v>
      </c>
      <c r="AY53">
        <f t="shared" si="122"/>
        <v>0</v>
      </c>
      <c r="AZ53">
        <f t="shared" si="122"/>
        <v>0</v>
      </c>
      <c r="BC53" t="str">
        <f t="shared" si="113"/>
        <v/>
      </c>
      <c r="BD53" t="str">
        <f t="shared" si="114"/>
        <v/>
      </c>
      <c r="BE53" t="str">
        <f t="shared" si="115"/>
        <v/>
      </c>
      <c r="BF53" t="str">
        <f t="shared" si="116"/>
        <v/>
      </c>
      <c r="BG53" s="4" t="str">
        <f t="shared" si="97"/>
        <v>999:99.99</v>
      </c>
      <c r="BK53">
        <f t="shared" si="98"/>
        <v>0</v>
      </c>
      <c r="BL53">
        <f t="shared" si="99"/>
        <v>0</v>
      </c>
    </row>
    <row r="54" spans="1:72" ht="14.25" customHeight="1" x14ac:dyDescent="0.2">
      <c r="A54" s="15">
        <v>8</v>
      </c>
      <c r="B54" s="20" t="str">
        <f t="shared" si="100"/>
        <v/>
      </c>
      <c r="C54" s="131"/>
      <c r="D54" s="181"/>
      <c r="E54" s="181"/>
      <c r="F54" s="85"/>
      <c r="G54" s="86"/>
      <c r="H54" s="86"/>
      <c r="I54" s="86"/>
      <c r="J54" s="86"/>
      <c r="K54" s="86"/>
      <c r="L54" s="86"/>
      <c r="M54" s="86"/>
      <c r="N54" s="155"/>
      <c r="O54" s="155"/>
      <c r="P54" s="40" t="str">
        <f t="shared" si="96"/>
        <v/>
      </c>
      <c r="Q54">
        <v>48</v>
      </c>
      <c r="R54" t="str">
        <f>IF(Q54&lt;=Q$6,VLOOKUP(Q54,申込一覧表!AI:AJ,2,0),"")</f>
        <v/>
      </c>
      <c r="S54" t="str">
        <f>IF(Q54&lt;=Q$6,VLOOKUP(R54,申込一覧表!$AJ$6:$AK$87,2,0),"")</f>
        <v/>
      </c>
      <c r="T54">
        <f>IF(Q54&lt;=Q$6,VLOOKUP(Q54,申込一覧表!AI:AL,4,0),0)</f>
        <v>0</v>
      </c>
      <c r="U54" s="21" t="str">
        <f t="shared" si="117"/>
        <v/>
      </c>
      <c r="W54" t="str">
        <f>IF(Q54&lt;=Q$6,VLOOKUP(Q54,申込一覧表!AI:AR,10,0),"")</f>
        <v/>
      </c>
      <c r="X54" t="str">
        <f>IF(Q54&lt;=Q$6,VLOOKUP(Q54,申込一覧表!AI:AO,7,0),"")</f>
        <v/>
      </c>
      <c r="Y54">
        <f t="shared" si="118"/>
        <v>112</v>
      </c>
      <c r="Z54">
        <f t="shared" si="119"/>
        <v>112</v>
      </c>
      <c r="AA54">
        <f t="shared" si="120"/>
        <v>56</v>
      </c>
      <c r="AB54">
        <f t="shared" si="121"/>
        <v>0</v>
      </c>
      <c r="AC54" t="str">
        <f t="shared" si="101"/>
        <v/>
      </c>
      <c r="AD54" t="str">
        <f t="shared" si="102"/>
        <v/>
      </c>
      <c r="AE54" t="str">
        <f t="shared" si="103"/>
        <v/>
      </c>
      <c r="AF54" t="str">
        <f t="shared" si="104"/>
        <v/>
      </c>
      <c r="AG54" t="str">
        <f t="shared" si="105"/>
        <v/>
      </c>
      <c r="AH54" t="str">
        <f t="shared" si="106"/>
        <v/>
      </c>
      <c r="AI54" t="str">
        <f t="shared" si="107"/>
        <v/>
      </c>
      <c r="AJ54" t="str">
        <f t="shared" si="108"/>
        <v/>
      </c>
      <c r="AK54" t="str">
        <f t="shared" si="109"/>
        <v/>
      </c>
      <c r="AL54" t="str">
        <f t="shared" si="110"/>
        <v/>
      </c>
      <c r="AM54" t="str">
        <f t="shared" si="111"/>
        <v/>
      </c>
      <c r="AN54" t="str">
        <f t="shared" si="112"/>
        <v/>
      </c>
      <c r="AO54">
        <v>48</v>
      </c>
      <c r="AP54" t="str">
        <f t="shared" si="31"/>
        <v/>
      </c>
      <c r="AQ54" t="str">
        <f t="shared" si="32"/>
        <v/>
      </c>
      <c r="AS54">
        <f t="shared" si="122"/>
        <v>0</v>
      </c>
      <c r="AT54">
        <f t="shared" si="122"/>
        <v>0</v>
      </c>
      <c r="AU54">
        <f t="shared" si="122"/>
        <v>0</v>
      </c>
      <c r="AV54">
        <f t="shared" si="122"/>
        <v>0</v>
      </c>
      <c r="AW54">
        <f t="shared" si="122"/>
        <v>0</v>
      </c>
      <c r="AX54">
        <f t="shared" si="122"/>
        <v>0</v>
      </c>
      <c r="AY54">
        <f t="shared" si="122"/>
        <v>0</v>
      </c>
      <c r="AZ54">
        <f t="shared" si="122"/>
        <v>0</v>
      </c>
      <c r="BC54" t="str">
        <f t="shared" si="113"/>
        <v/>
      </c>
      <c r="BD54" t="str">
        <f t="shared" si="114"/>
        <v/>
      </c>
      <c r="BE54" t="str">
        <f t="shared" si="115"/>
        <v/>
      </c>
      <c r="BF54" t="str">
        <f t="shared" si="116"/>
        <v/>
      </c>
      <c r="BG54" s="4" t="str">
        <f t="shared" si="97"/>
        <v>999:99.99</v>
      </c>
      <c r="BK54">
        <f t="shared" si="98"/>
        <v>0</v>
      </c>
      <c r="BL54">
        <f t="shared" si="99"/>
        <v>0</v>
      </c>
    </row>
    <row r="55" spans="1:72" ht="14.25" customHeight="1" x14ac:dyDescent="0.2">
      <c r="A55" s="23"/>
      <c r="B55" s="24"/>
      <c r="C55" s="102"/>
      <c r="D55" s="25"/>
      <c r="E55" s="102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40"/>
      <c r="Q55">
        <v>49</v>
      </c>
      <c r="R55" t="str">
        <f>IF(Q55&lt;=Q$6,VLOOKUP(Q55,申込一覧表!AI:AJ,2,0),"")</f>
        <v/>
      </c>
      <c r="S55" t="str">
        <f>IF(Q55&lt;=Q$6,VLOOKUP(R55,申込一覧表!$AJ$6:$AK$87,2,0),"")</f>
        <v/>
      </c>
      <c r="T55">
        <f>IF(Q55&lt;=Q$6,VLOOKUP(Q55,申込一覧表!AI:AL,4,0),0)</f>
        <v>0</v>
      </c>
      <c r="U55" s="21" t="str">
        <f t="shared" si="117"/>
        <v/>
      </c>
      <c r="W55" t="str">
        <f>IF(Q55&lt;=Q$6,VLOOKUP(Q55,申込一覧表!AI:AR,10,0),"")</f>
        <v/>
      </c>
      <c r="X55" t="str">
        <f>IF(Q55&lt;=Q$6,VLOOKUP(Q55,申込一覧表!AI:AO,7,0),"")</f>
        <v/>
      </c>
      <c r="Y55">
        <f t="shared" si="118"/>
        <v>112</v>
      </c>
      <c r="Z55">
        <f t="shared" si="119"/>
        <v>112</v>
      </c>
      <c r="AA55">
        <f t="shared" si="120"/>
        <v>56</v>
      </c>
      <c r="AB55">
        <f t="shared" si="121"/>
        <v>0</v>
      </c>
      <c r="AC55" t="str">
        <f t="shared" si="101"/>
        <v/>
      </c>
      <c r="AD55" t="str">
        <f t="shared" si="102"/>
        <v/>
      </c>
      <c r="AE55" t="str">
        <f t="shared" si="103"/>
        <v/>
      </c>
      <c r="AF55" t="str">
        <f t="shared" si="104"/>
        <v/>
      </c>
      <c r="AG55" t="str">
        <f t="shared" si="105"/>
        <v/>
      </c>
      <c r="AH55" t="str">
        <f t="shared" si="106"/>
        <v/>
      </c>
      <c r="AI55" t="str">
        <f t="shared" si="107"/>
        <v/>
      </c>
      <c r="AJ55" t="str">
        <f t="shared" si="108"/>
        <v/>
      </c>
      <c r="AK55" t="str">
        <f t="shared" si="109"/>
        <v/>
      </c>
      <c r="AL55" t="str">
        <f t="shared" si="110"/>
        <v/>
      </c>
      <c r="AM55" t="str">
        <f t="shared" si="111"/>
        <v/>
      </c>
      <c r="AN55" t="str">
        <f t="shared" si="112"/>
        <v/>
      </c>
      <c r="AO55">
        <v>49</v>
      </c>
      <c r="AP55" t="str">
        <f t="shared" si="31"/>
        <v/>
      </c>
      <c r="AQ55" t="str">
        <f t="shared" si="32"/>
        <v/>
      </c>
      <c r="AS55">
        <f t="shared" si="122"/>
        <v>0</v>
      </c>
      <c r="AT55">
        <f t="shared" si="122"/>
        <v>0</v>
      </c>
      <c r="AU55">
        <f t="shared" si="122"/>
        <v>0</v>
      </c>
      <c r="AV55">
        <f t="shared" si="122"/>
        <v>0</v>
      </c>
      <c r="AW55">
        <f t="shared" si="122"/>
        <v>0</v>
      </c>
      <c r="AX55">
        <f t="shared" si="122"/>
        <v>0</v>
      </c>
      <c r="AY55">
        <f t="shared" si="122"/>
        <v>0</v>
      </c>
      <c r="AZ55">
        <f t="shared" si="122"/>
        <v>0</v>
      </c>
      <c r="BA55">
        <f>MAX(AS55:AZ55)</f>
        <v>0</v>
      </c>
      <c r="BB55">
        <f>SUM(AS55:AZ55)</f>
        <v>0</v>
      </c>
      <c r="BC55" t="str">
        <f>IF(G55="","",VLOOKUP(G55,$U$7:$AO$92,20,0))</f>
        <v/>
      </c>
      <c r="BD55" t="str">
        <f>IF(I55="","",VLOOKUP(I55,$U$7:$AO$92,20,0))</f>
        <v/>
      </c>
      <c r="BE55" t="str">
        <f>IF(K55="","",VLOOKUP(K55,$U$7:$AO$92,20,0))</f>
        <v/>
      </c>
      <c r="BF55" t="str">
        <f>IF(M55="","",VLOOKUP(M55,$U$7:$AO$92,20,0))</f>
        <v/>
      </c>
      <c r="BG55" s="4"/>
      <c r="BK55">
        <f>SUM(BK47:BK54)</f>
        <v>0</v>
      </c>
      <c r="BL55">
        <f>COUNTIF(BL47:BL54,5)</f>
        <v>0</v>
      </c>
    </row>
    <row r="56" spans="1:72" s="13" customFormat="1" ht="14.25" customHeight="1" x14ac:dyDescent="0.2">
      <c r="A56" s="28" t="s">
        <v>50</v>
      </c>
      <c r="B56" s="18"/>
      <c r="C56" s="18"/>
      <c r="D56" s="18"/>
      <c r="E56" s="18"/>
      <c r="F56" s="18"/>
      <c r="G56" s="19" t="str">
        <f>IF(BA65&gt;1,"区分の重複があります!!","")</f>
        <v/>
      </c>
      <c r="H56" s="19"/>
      <c r="I56" s="18"/>
      <c r="J56" s="18"/>
      <c r="K56" s="18"/>
      <c r="L56" s="18"/>
      <c r="M56" s="18"/>
      <c r="P56" s="40"/>
      <c r="Q56">
        <v>50</v>
      </c>
      <c r="R56" t="str">
        <f>IF(Q56&lt;=Q$6,VLOOKUP(Q56,申込一覧表!AI:AJ,2,0),"")</f>
        <v/>
      </c>
      <c r="S56" t="str">
        <f>IF(Q56&lt;=Q$6,VLOOKUP(R56,申込一覧表!$AJ$6:$AK$87,2,0),"")</f>
        <v/>
      </c>
      <c r="T56">
        <f>IF(Q56&lt;=Q$6,VLOOKUP(Q56,申込一覧表!AI:AL,4,0),0)</f>
        <v>0</v>
      </c>
      <c r="U56" s="21" t="str">
        <f t="shared" si="117"/>
        <v/>
      </c>
      <c r="V56"/>
      <c r="W56" t="str">
        <f>IF(Q56&lt;=Q$6,VLOOKUP(Q56,申込一覧表!AI:AR,10,0),"")</f>
        <v/>
      </c>
      <c r="X56" t="str">
        <f>IF(Q56&lt;=Q$6,VLOOKUP(Q56,申込一覧表!AI:AO,7,0),"")</f>
        <v/>
      </c>
      <c r="Y56">
        <f t="shared" si="118"/>
        <v>112</v>
      </c>
      <c r="Z56">
        <f t="shared" si="119"/>
        <v>112</v>
      </c>
      <c r="AA56">
        <f t="shared" si="120"/>
        <v>56</v>
      </c>
      <c r="AB56">
        <f t="shared" si="121"/>
        <v>0</v>
      </c>
      <c r="AC56" t="str">
        <f t="shared" si="101"/>
        <v/>
      </c>
      <c r="AD56" t="str">
        <f t="shared" si="102"/>
        <v/>
      </c>
      <c r="AE56" t="str">
        <f t="shared" si="103"/>
        <v/>
      </c>
      <c r="AF56" t="str">
        <f t="shared" si="104"/>
        <v/>
      </c>
      <c r="AG56" t="str">
        <f t="shared" si="105"/>
        <v/>
      </c>
      <c r="AH56" t="str">
        <f t="shared" si="106"/>
        <v/>
      </c>
      <c r="AI56" t="str">
        <f t="shared" si="107"/>
        <v/>
      </c>
      <c r="AJ56" t="str">
        <f t="shared" si="108"/>
        <v/>
      </c>
      <c r="AK56" t="str">
        <f t="shared" si="109"/>
        <v/>
      </c>
      <c r="AL56" t="str">
        <f t="shared" si="110"/>
        <v/>
      </c>
      <c r="AM56" t="str">
        <f t="shared" si="111"/>
        <v/>
      </c>
      <c r="AN56" t="str">
        <f t="shared" si="112"/>
        <v/>
      </c>
      <c r="AO56">
        <v>50</v>
      </c>
      <c r="AP56" t="str">
        <f t="shared" si="31"/>
        <v/>
      </c>
      <c r="AQ56" t="str">
        <f t="shared" si="32"/>
        <v/>
      </c>
      <c r="AR56"/>
      <c r="AS56">
        <f t="shared" si="122"/>
        <v>0</v>
      </c>
      <c r="AT56">
        <f t="shared" si="122"/>
        <v>0</v>
      </c>
      <c r="AU56">
        <f t="shared" si="122"/>
        <v>0</v>
      </c>
      <c r="AV56">
        <f t="shared" si="122"/>
        <v>0</v>
      </c>
      <c r="AW56">
        <f t="shared" si="122"/>
        <v>0</v>
      </c>
      <c r="AX56">
        <f t="shared" si="122"/>
        <v>0</v>
      </c>
      <c r="AY56">
        <f t="shared" si="122"/>
        <v>0</v>
      </c>
      <c r="AZ56">
        <f t="shared" si="122"/>
        <v>0</v>
      </c>
      <c r="BC56" t="str">
        <f>IF(G56="","",VLOOKUP(G56,$U$7:$AO$92,20,0))</f>
        <v/>
      </c>
      <c r="BD56" t="str">
        <f>IF(I56="","",VLOOKUP(I56,$U$7:$AO$92,20,0))</f>
        <v/>
      </c>
      <c r="BE56" t="str">
        <f>IF(K56="","",VLOOKUP(K56,$U$7:$AO$92,20,0))</f>
        <v/>
      </c>
      <c r="BF56" t="str">
        <f>IF(M56="","",VLOOKUP(M56,$U$7:$AO$92,20,0))</f>
        <v/>
      </c>
      <c r="BG56" s="4"/>
      <c r="BK56">
        <f>BK55-BL55</f>
        <v>0</v>
      </c>
      <c r="BT56"/>
    </row>
    <row r="57" spans="1:72" ht="14.25" customHeight="1" x14ac:dyDescent="0.2">
      <c r="A57" s="15">
        <v>1</v>
      </c>
      <c r="B57" s="20" t="str">
        <f>IF(D57="","",$U$4)</f>
        <v/>
      </c>
      <c r="C57" s="131"/>
      <c r="D57" s="181"/>
      <c r="E57" s="181"/>
      <c r="F57" s="85"/>
      <c r="G57" s="86"/>
      <c r="H57" s="86"/>
      <c r="I57" s="86"/>
      <c r="J57" s="86"/>
      <c r="K57" s="86"/>
      <c r="L57" s="86"/>
      <c r="M57" s="86"/>
      <c r="N57" s="155"/>
      <c r="O57" s="155"/>
      <c r="P57" s="40" t="str">
        <f t="shared" ref="P57:P64" si="123">IF(G57="","",IF(SUM(AG57:AJ57)&lt;&gt;10,"男女比確認!!",IF(COUNTIF(AK57:AN57,"&gt;1")&gt;0,"泳者重複!!","")))</f>
        <v/>
      </c>
      <c r="Q57">
        <v>51</v>
      </c>
      <c r="R57" t="str">
        <f>IF(Q57&lt;=Q$6,VLOOKUP(Q57,申込一覧表!AI:AJ,2,0),"")</f>
        <v/>
      </c>
      <c r="S57" t="str">
        <f>IF(Q57&lt;=Q$6,VLOOKUP(R57,申込一覧表!$AJ$6:$AK$87,2,0),"")</f>
        <v/>
      </c>
      <c r="T57">
        <f>IF(Q57&lt;=Q$6,VLOOKUP(Q57,申込一覧表!AI:AL,4,0),0)</f>
        <v>0</v>
      </c>
      <c r="U57" s="21" t="str">
        <f t="shared" si="117"/>
        <v/>
      </c>
      <c r="W57" t="str">
        <f>IF(Q57&lt;=Q$6,VLOOKUP(Q57,申込一覧表!AI:AR,10,0),"")</f>
        <v/>
      </c>
      <c r="X57" t="str">
        <f>IF(Q57&lt;=Q$6,VLOOKUP(Q57,申込一覧表!AI:AO,7,0),"")</f>
        <v/>
      </c>
      <c r="Y57">
        <f t="shared" si="118"/>
        <v>112</v>
      </c>
      <c r="Z57">
        <f t="shared" si="119"/>
        <v>112</v>
      </c>
      <c r="AA57">
        <f t="shared" si="120"/>
        <v>56</v>
      </c>
      <c r="AB57">
        <f t="shared" si="121"/>
        <v>0</v>
      </c>
      <c r="AC57" t="str">
        <f t="shared" si="101"/>
        <v/>
      </c>
      <c r="AD57" t="str">
        <f t="shared" si="102"/>
        <v/>
      </c>
      <c r="AE57" t="str">
        <f t="shared" si="103"/>
        <v/>
      </c>
      <c r="AF57" t="str">
        <f t="shared" si="104"/>
        <v/>
      </c>
      <c r="AG57" t="str">
        <f t="shared" si="105"/>
        <v/>
      </c>
      <c r="AH57" t="str">
        <f t="shared" si="106"/>
        <v/>
      </c>
      <c r="AI57" t="str">
        <f t="shared" si="107"/>
        <v/>
      </c>
      <c r="AJ57" t="str">
        <f t="shared" si="108"/>
        <v/>
      </c>
      <c r="AK57" t="str">
        <f t="shared" si="109"/>
        <v/>
      </c>
      <c r="AL57" t="str">
        <f t="shared" si="110"/>
        <v/>
      </c>
      <c r="AM57" t="str">
        <f t="shared" si="111"/>
        <v/>
      </c>
      <c r="AN57" t="str">
        <f t="shared" si="112"/>
        <v/>
      </c>
      <c r="AO57">
        <v>51</v>
      </c>
      <c r="AP57" t="str">
        <f t="shared" si="31"/>
        <v/>
      </c>
      <c r="AQ57" t="str">
        <f t="shared" si="32"/>
        <v/>
      </c>
      <c r="AS57">
        <f t="shared" si="122"/>
        <v>0</v>
      </c>
      <c r="AT57">
        <f t="shared" si="122"/>
        <v>0</v>
      </c>
      <c r="AU57">
        <f t="shared" si="122"/>
        <v>0</v>
      </c>
      <c r="AV57">
        <f t="shared" si="122"/>
        <v>0</v>
      </c>
      <c r="AW57">
        <f t="shared" si="122"/>
        <v>0</v>
      </c>
      <c r="AX57">
        <f t="shared" si="122"/>
        <v>0</v>
      </c>
      <c r="AY57">
        <f t="shared" si="122"/>
        <v>0</v>
      </c>
      <c r="AZ57">
        <f t="shared" si="122"/>
        <v>0</v>
      </c>
      <c r="BC57" t="str">
        <f>IF(G57="","",VLOOKUP(G57,$U$7:$AO$92,20,0))</f>
        <v/>
      </c>
      <c r="BD57" t="str">
        <f>IF(I57="","",VLOOKUP(I57,$U$7:$AO$92,20,0))</f>
        <v/>
      </c>
      <c r="BE57" t="str">
        <f>IF(K57="","",VLOOKUP(K57,$U$7:$AO$92,20,0))</f>
        <v/>
      </c>
      <c r="BF57" t="str">
        <f>IF(M57="","",VLOOKUP(M57,$U$7:$AO$92,20,0))</f>
        <v/>
      </c>
      <c r="BG57" s="4" t="str">
        <f t="shared" ref="BG57:BG64" si="124">IF(F57="","999:99.99"," "&amp;LEFT(RIGHT("        "&amp;TEXT(F57,"0.00"),7),2)&amp;":"&amp;RIGHT(TEXT(F57,"0.00"),5))</f>
        <v>999:99.99</v>
      </c>
      <c r="BK57">
        <f t="shared" si="98"/>
        <v>0</v>
      </c>
      <c r="BL57">
        <f t="shared" ref="BL57:BL64" si="125">IF(O57="オープン",5,0)</f>
        <v>0</v>
      </c>
    </row>
    <row r="58" spans="1:72" ht="14.25" customHeight="1" x14ac:dyDescent="0.2">
      <c r="A58" s="15">
        <v>2</v>
      </c>
      <c r="B58" s="20" t="str">
        <f t="shared" ref="B58:B64" si="126">IF(D58="","",$U$4)</f>
        <v/>
      </c>
      <c r="C58" s="131"/>
      <c r="D58" s="181"/>
      <c r="E58" s="181"/>
      <c r="F58" s="85"/>
      <c r="G58" s="86"/>
      <c r="H58" s="86"/>
      <c r="I58" s="86"/>
      <c r="J58" s="86"/>
      <c r="K58" s="86"/>
      <c r="L58" s="86"/>
      <c r="M58" s="86"/>
      <c r="N58" s="155"/>
      <c r="O58" s="155"/>
      <c r="P58" s="40" t="str">
        <f t="shared" si="123"/>
        <v/>
      </c>
      <c r="Q58">
        <v>52</v>
      </c>
      <c r="R58" t="str">
        <f>IF(Q58&lt;=Q$6,VLOOKUP(Q58,申込一覧表!AI:AJ,2,0),"")</f>
        <v/>
      </c>
      <c r="S58" t="str">
        <f>IF(Q58&lt;=Q$6,VLOOKUP(R58,申込一覧表!$AJ$6:$AK$87,2,0),"")</f>
        <v/>
      </c>
      <c r="T58">
        <f>IF(Q58&lt;=Q$6,VLOOKUP(Q58,申込一覧表!AI:AL,4,0),0)</f>
        <v>0</v>
      </c>
      <c r="U58" s="21" t="str">
        <f t="shared" si="117"/>
        <v/>
      </c>
      <c r="W58" t="str">
        <f>IF(Q58&lt;=Q$6,VLOOKUP(Q58,申込一覧表!AI:AR,10,0),"")</f>
        <v/>
      </c>
      <c r="X58" t="str">
        <f>IF(Q58&lt;=Q$6,VLOOKUP(Q58,申込一覧表!AI:AO,7,0),"")</f>
        <v/>
      </c>
      <c r="Y58">
        <f t="shared" si="118"/>
        <v>112</v>
      </c>
      <c r="Z58">
        <f t="shared" si="119"/>
        <v>112</v>
      </c>
      <c r="AA58">
        <f t="shared" si="120"/>
        <v>56</v>
      </c>
      <c r="AB58">
        <f t="shared" si="121"/>
        <v>0</v>
      </c>
      <c r="AC58" t="str">
        <f t="shared" si="101"/>
        <v/>
      </c>
      <c r="AD58" t="str">
        <f t="shared" si="102"/>
        <v/>
      </c>
      <c r="AE58" t="str">
        <f t="shared" si="103"/>
        <v/>
      </c>
      <c r="AF58" t="str">
        <f t="shared" si="104"/>
        <v/>
      </c>
      <c r="AG58" t="str">
        <f t="shared" si="105"/>
        <v/>
      </c>
      <c r="AH58" t="str">
        <f t="shared" si="106"/>
        <v/>
      </c>
      <c r="AI58" t="str">
        <f t="shared" si="107"/>
        <v/>
      </c>
      <c r="AJ58" t="str">
        <f t="shared" si="108"/>
        <v/>
      </c>
      <c r="AK58" t="str">
        <f t="shared" si="109"/>
        <v/>
      </c>
      <c r="AL58" t="str">
        <f t="shared" si="110"/>
        <v/>
      </c>
      <c r="AM58" t="str">
        <f t="shared" si="111"/>
        <v/>
      </c>
      <c r="AN58" t="str">
        <f t="shared" si="112"/>
        <v/>
      </c>
      <c r="AO58">
        <v>52</v>
      </c>
      <c r="AP58" t="str">
        <f t="shared" si="31"/>
        <v/>
      </c>
      <c r="AQ58" t="str">
        <f t="shared" si="32"/>
        <v/>
      </c>
      <c r="AS58">
        <f t="shared" si="122"/>
        <v>0</v>
      </c>
      <c r="AT58">
        <f t="shared" si="122"/>
        <v>0</v>
      </c>
      <c r="AU58">
        <f t="shared" si="122"/>
        <v>0</v>
      </c>
      <c r="AV58">
        <f t="shared" si="122"/>
        <v>0</v>
      </c>
      <c r="AW58">
        <f t="shared" si="122"/>
        <v>0</v>
      </c>
      <c r="AX58">
        <f t="shared" si="122"/>
        <v>0</v>
      </c>
      <c r="AY58">
        <f t="shared" si="122"/>
        <v>0</v>
      </c>
      <c r="AZ58">
        <f t="shared" si="122"/>
        <v>0</v>
      </c>
      <c r="BC58" t="str">
        <f t="shared" ref="BC58:BC64" si="127">IF(G58="","",VLOOKUP(G58,$U$7:$AO$92,20,0))</f>
        <v/>
      </c>
      <c r="BD58" t="str">
        <f t="shared" ref="BD58:BD64" si="128">IF(I58="","",VLOOKUP(I58,$U$7:$AO$92,20,0))</f>
        <v/>
      </c>
      <c r="BE58" t="str">
        <f t="shared" ref="BE58:BE64" si="129">IF(K58="","",VLOOKUP(K58,$U$7:$AO$92,20,0))</f>
        <v/>
      </c>
      <c r="BF58" t="str">
        <f t="shared" ref="BF58:BF64" si="130">IF(M58="","",VLOOKUP(M58,$U$7:$AO$92,20,0))</f>
        <v/>
      </c>
      <c r="BG58" s="4" t="str">
        <f t="shared" si="124"/>
        <v>999:99.99</v>
      </c>
      <c r="BK58">
        <f t="shared" si="98"/>
        <v>0</v>
      </c>
      <c r="BL58">
        <f t="shared" si="125"/>
        <v>0</v>
      </c>
    </row>
    <row r="59" spans="1:72" ht="14.25" customHeight="1" x14ac:dyDescent="0.2">
      <c r="A59" s="15">
        <v>3</v>
      </c>
      <c r="B59" s="20" t="str">
        <f t="shared" si="126"/>
        <v/>
      </c>
      <c r="C59" s="131"/>
      <c r="D59" s="181"/>
      <c r="E59" s="181"/>
      <c r="F59" s="85"/>
      <c r="G59" s="86"/>
      <c r="H59" s="86"/>
      <c r="I59" s="86"/>
      <c r="J59" s="86"/>
      <c r="K59" s="86"/>
      <c r="L59" s="86"/>
      <c r="M59" s="86"/>
      <c r="N59" s="155"/>
      <c r="O59" s="155"/>
      <c r="P59" s="40" t="str">
        <f t="shared" si="123"/>
        <v/>
      </c>
      <c r="Q59">
        <v>53</v>
      </c>
      <c r="R59" t="str">
        <f>IF(Q59&lt;=Q$6,VLOOKUP(Q59,申込一覧表!AI:AJ,2,0),"")</f>
        <v/>
      </c>
      <c r="S59" t="str">
        <f>IF(Q59&lt;=Q$6,VLOOKUP(R59,申込一覧表!$AJ$6:$AK$87,2,0),"")</f>
        <v/>
      </c>
      <c r="T59">
        <f>IF(Q59&lt;=Q$6,VLOOKUP(Q59,申込一覧表!AI:AL,4,0),0)</f>
        <v>0</v>
      </c>
      <c r="U59" s="21" t="str">
        <f t="shared" si="117"/>
        <v/>
      </c>
      <c r="W59" t="str">
        <f>IF(Q59&lt;=Q$6,VLOOKUP(Q59,申込一覧表!AI:AR,10,0),"")</f>
        <v/>
      </c>
      <c r="X59" t="str">
        <f>IF(Q59&lt;=Q$6,VLOOKUP(Q59,申込一覧表!AI:AO,7,0),"")</f>
        <v/>
      </c>
      <c r="Y59">
        <f t="shared" si="118"/>
        <v>112</v>
      </c>
      <c r="Z59">
        <f t="shared" si="119"/>
        <v>112</v>
      </c>
      <c r="AA59">
        <f t="shared" si="120"/>
        <v>56</v>
      </c>
      <c r="AB59">
        <f t="shared" si="121"/>
        <v>0</v>
      </c>
      <c r="AC59" t="str">
        <f t="shared" si="101"/>
        <v/>
      </c>
      <c r="AD59" t="str">
        <f t="shared" si="102"/>
        <v/>
      </c>
      <c r="AE59" t="str">
        <f t="shared" si="103"/>
        <v/>
      </c>
      <c r="AF59" t="str">
        <f t="shared" si="104"/>
        <v/>
      </c>
      <c r="AG59" t="str">
        <f t="shared" si="105"/>
        <v/>
      </c>
      <c r="AH59" t="str">
        <f t="shared" si="106"/>
        <v/>
      </c>
      <c r="AI59" t="str">
        <f t="shared" si="107"/>
        <v/>
      </c>
      <c r="AJ59" t="str">
        <f t="shared" si="108"/>
        <v/>
      </c>
      <c r="AK59" t="str">
        <f t="shared" si="109"/>
        <v/>
      </c>
      <c r="AL59" t="str">
        <f t="shared" si="110"/>
        <v/>
      </c>
      <c r="AM59" t="str">
        <f t="shared" si="111"/>
        <v/>
      </c>
      <c r="AN59" t="str">
        <f t="shared" si="112"/>
        <v/>
      </c>
      <c r="AO59">
        <v>53</v>
      </c>
      <c r="AP59" t="str">
        <f t="shared" si="31"/>
        <v/>
      </c>
      <c r="AQ59" t="str">
        <f t="shared" si="32"/>
        <v/>
      </c>
      <c r="AS59">
        <f t="shared" si="122"/>
        <v>0</v>
      </c>
      <c r="AT59">
        <f t="shared" si="122"/>
        <v>0</v>
      </c>
      <c r="AU59">
        <f t="shared" si="122"/>
        <v>0</v>
      </c>
      <c r="AV59">
        <f t="shared" si="122"/>
        <v>0</v>
      </c>
      <c r="AW59">
        <f t="shared" si="122"/>
        <v>0</v>
      </c>
      <c r="AX59">
        <f t="shared" si="122"/>
        <v>0</v>
      </c>
      <c r="AY59">
        <f t="shared" si="122"/>
        <v>0</v>
      </c>
      <c r="AZ59">
        <f t="shared" si="122"/>
        <v>0</v>
      </c>
      <c r="BC59" t="str">
        <f t="shared" si="127"/>
        <v/>
      </c>
      <c r="BD59" t="str">
        <f t="shared" si="128"/>
        <v/>
      </c>
      <c r="BE59" t="str">
        <f t="shared" si="129"/>
        <v/>
      </c>
      <c r="BF59" t="str">
        <f t="shared" si="130"/>
        <v/>
      </c>
      <c r="BG59" s="4" t="str">
        <f t="shared" si="124"/>
        <v>999:99.99</v>
      </c>
      <c r="BK59">
        <f t="shared" si="98"/>
        <v>0</v>
      </c>
      <c r="BL59">
        <f t="shared" si="125"/>
        <v>0</v>
      </c>
    </row>
    <row r="60" spans="1:72" ht="14.25" customHeight="1" x14ac:dyDescent="0.2">
      <c r="A60" s="15">
        <v>4</v>
      </c>
      <c r="B60" s="20" t="str">
        <f t="shared" si="126"/>
        <v/>
      </c>
      <c r="C60" s="131"/>
      <c r="D60" s="181"/>
      <c r="E60" s="181"/>
      <c r="F60" s="85"/>
      <c r="G60" s="86"/>
      <c r="H60" s="86"/>
      <c r="I60" s="86"/>
      <c r="J60" s="86"/>
      <c r="K60" s="86"/>
      <c r="L60" s="86"/>
      <c r="M60" s="86"/>
      <c r="N60" s="155"/>
      <c r="O60" s="155"/>
      <c r="P60" s="40"/>
      <c r="Q60">
        <v>54</v>
      </c>
      <c r="R60" t="str">
        <f>IF(Q60&lt;=Q$6,VLOOKUP(Q60,申込一覧表!AI:AJ,2,0),"")</f>
        <v/>
      </c>
      <c r="S60" t="str">
        <f>IF(Q60&lt;=Q$6,VLOOKUP(R60,申込一覧表!$AJ$6:$AK$87,2,0),"")</f>
        <v/>
      </c>
      <c r="T60">
        <f>IF(Q60&lt;=Q$6,VLOOKUP(Q60,申込一覧表!AI:AL,4,0),0)</f>
        <v>0</v>
      </c>
      <c r="U60" s="21" t="str">
        <f t="shared" si="117"/>
        <v/>
      </c>
      <c r="Y60">
        <f t="shared" si="118"/>
        <v>112</v>
      </c>
      <c r="Z60">
        <f t="shared" si="119"/>
        <v>112</v>
      </c>
      <c r="AA60">
        <f t="shared" si="120"/>
        <v>56</v>
      </c>
      <c r="AB60">
        <f t="shared" si="121"/>
        <v>0</v>
      </c>
      <c r="AC60" t="str">
        <f t="shared" si="101"/>
        <v/>
      </c>
      <c r="AD60" t="str">
        <f t="shared" si="102"/>
        <v/>
      </c>
      <c r="AE60" t="str">
        <f t="shared" si="103"/>
        <v/>
      </c>
      <c r="AF60" t="str">
        <f t="shared" si="104"/>
        <v/>
      </c>
      <c r="AG60" t="str">
        <f t="shared" si="105"/>
        <v/>
      </c>
      <c r="AH60" t="str">
        <f t="shared" si="106"/>
        <v/>
      </c>
      <c r="AI60" t="str">
        <f t="shared" si="107"/>
        <v/>
      </c>
      <c r="AJ60" t="str">
        <f t="shared" si="108"/>
        <v/>
      </c>
      <c r="AK60" t="str">
        <f t="shared" si="109"/>
        <v/>
      </c>
      <c r="AL60" t="str">
        <f t="shared" si="110"/>
        <v/>
      </c>
      <c r="AM60" t="str">
        <f t="shared" si="111"/>
        <v/>
      </c>
      <c r="AN60" t="str">
        <f t="shared" si="112"/>
        <v/>
      </c>
      <c r="AO60">
        <v>54</v>
      </c>
      <c r="AP60" t="str">
        <f t="shared" si="31"/>
        <v/>
      </c>
      <c r="AQ60" t="str">
        <f t="shared" si="32"/>
        <v/>
      </c>
      <c r="AS60">
        <f t="shared" si="122"/>
        <v>0</v>
      </c>
      <c r="AT60">
        <f t="shared" si="122"/>
        <v>0</v>
      </c>
      <c r="AU60">
        <f t="shared" si="122"/>
        <v>0</v>
      </c>
      <c r="AV60">
        <f t="shared" si="122"/>
        <v>0</v>
      </c>
      <c r="AW60">
        <f t="shared" si="122"/>
        <v>0</v>
      </c>
      <c r="AX60">
        <f t="shared" si="122"/>
        <v>0</v>
      </c>
      <c r="AY60">
        <f t="shared" si="122"/>
        <v>0</v>
      </c>
      <c r="AZ60">
        <f t="shared" si="122"/>
        <v>0</v>
      </c>
      <c r="BC60" t="str">
        <f t="shared" si="127"/>
        <v/>
      </c>
      <c r="BD60" t="str">
        <f t="shared" si="128"/>
        <v/>
      </c>
      <c r="BE60" t="str">
        <f t="shared" si="129"/>
        <v/>
      </c>
      <c r="BF60" t="str">
        <f t="shared" si="130"/>
        <v/>
      </c>
      <c r="BG60" s="4" t="str">
        <f t="shared" si="124"/>
        <v>999:99.99</v>
      </c>
      <c r="BK60">
        <f t="shared" si="98"/>
        <v>0</v>
      </c>
      <c r="BL60">
        <f t="shared" si="125"/>
        <v>0</v>
      </c>
    </row>
    <row r="61" spans="1:72" ht="14.25" customHeight="1" x14ac:dyDescent="0.2">
      <c r="A61" s="15">
        <v>5</v>
      </c>
      <c r="B61" s="20" t="str">
        <f t="shared" si="126"/>
        <v/>
      </c>
      <c r="C61" s="131"/>
      <c r="D61" s="181"/>
      <c r="E61" s="181"/>
      <c r="F61" s="85"/>
      <c r="G61" s="86"/>
      <c r="H61" s="86"/>
      <c r="I61" s="86"/>
      <c r="J61" s="86"/>
      <c r="K61" s="86"/>
      <c r="L61" s="86"/>
      <c r="M61" s="86"/>
      <c r="N61" s="155"/>
      <c r="O61" s="155"/>
      <c r="P61" s="40" t="str">
        <f t="shared" si="123"/>
        <v/>
      </c>
      <c r="Q61">
        <v>55</v>
      </c>
      <c r="R61" t="str">
        <f>IF(Q61&lt;=Q$6,VLOOKUP(Q61,申込一覧表!AI:AJ,2,0),"")</f>
        <v/>
      </c>
      <c r="S61" t="str">
        <f>IF(Q61&lt;=Q$6,VLOOKUP(R61,申込一覧表!$AJ$6:$AK$87,2,0),"")</f>
        <v/>
      </c>
      <c r="T61">
        <f>IF(Q61&lt;=Q$6,VLOOKUP(Q61,申込一覧表!AI:AL,4,0),0)</f>
        <v>0</v>
      </c>
      <c r="U61" s="21" t="str">
        <f t="shared" si="117"/>
        <v/>
      </c>
      <c r="W61" t="str">
        <f>IF(Q61&lt;=Q$6,VLOOKUP(Q61,申込一覧表!AI:AR,10,0),"")</f>
        <v/>
      </c>
      <c r="X61" t="str">
        <f>IF(Q61&lt;=Q$6,VLOOKUP(Q61,申込一覧表!AI:AO,7,0),"")</f>
        <v/>
      </c>
      <c r="Y61">
        <f t="shared" si="94"/>
        <v>112</v>
      </c>
      <c r="Z61">
        <f>COUNTIF($G$17:$M$24,U61)+COUNTIF($G$37:$M$44,U61)</f>
        <v>112</v>
      </c>
      <c r="AA61">
        <f t="shared" ref="AA61:AA92" si="131">COUNTIF($G$47:$M$54,U61)</f>
        <v>56</v>
      </c>
      <c r="AB61">
        <f t="shared" ref="AB61:AB92" si="132">COUNTIF($G$57:$M$64,_LM7)</f>
        <v>0</v>
      </c>
      <c r="AC61" t="str">
        <f t="shared" si="101"/>
        <v/>
      </c>
      <c r="AD61" t="str">
        <f t="shared" si="102"/>
        <v/>
      </c>
      <c r="AE61" t="str">
        <f t="shared" si="103"/>
        <v/>
      </c>
      <c r="AF61" t="str">
        <f t="shared" si="104"/>
        <v/>
      </c>
      <c r="AG61" t="str">
        <f t="shared" si="105"/>
        <v/>
      </c>
      <c r="AH61" t="str">
        <f t="shared" si="106"/>
        <v/>
      </c>
      <c r="AI61" t="str">
        <f t="shared" si="107"/>
        <v/>
      </c>
      <c r="AJ61" t="str">
        <f t="shared" si="108"/>
        <v/>
      </c>
      <c r="AK61" t="str">
        <f t="shared" si="109"/>
        <v/>
      </c>
      <c r="AL61" t="str">
        <f t="shared" si="110"/>
        <v/>
      </c>
      <c r="AM61" t="str">
        <f t="shared" si="111"/>
        <v/>
      </c>
      <c r="AN61" t="str">
        <f t="shared" si="112"/>
        <v/>
      </c>
      <c r="AO61">
        <v>55</v>
      </c>
      <c r="AP61" t="str">
        <f t="shared" si="31"/>
        <v/>
      </c>
      <c r="AQ61" t="str">
        <f t="shared" si="32"/>
        <v/>
      </c>
      <c r="AS61">
        <f t="shared" si="122"/>
        <v>0</v>
      </c>
      <c r="AT61">
        <f t="shared" si="122"/>
        <v>0</v>
      </c>
      <c r="AU61">
        <f t="shared" si="122"/>
        <v>0</v>
      </c>
      <c r="AV61">
        <f t="shared" si="122"/>
        <v>0</v>
      </c>
      <c r="AW61">
        <f t="shared" si="122"/>
        <v>0</v>
      </c>
      <c r="AX61">
        <f t="shared" si="122"/>
        <v>0</v>
      </c>
      <c r="AY61">
        <f t="shared" si="122"/>
        <v>0</v>
      </c>
      <c r="AZ61">
        <f t="shared" si="122"/>
        <v>0</v>
      </c>
      <c r="BC61" t="str">
        <f t="shared" si="127"/>
        <v/>
      </c>
      <c r="BD61" t="str">
        <f t="shared" si="128"/>
        <v/>
      </c>
      <c r="BE61" t="str">
        <f t="shared" si="129"/>
        <v/>
      </c>
      <c r="BF61" t="str">
        <f t="shared" si="130"/>
        <v/>
      </c>
      <c r="BG61" s="4" t="str">
        <f t="shared" si="124"/>
        <v>999:99.99</v>
      </c>
      <c r="BK61">
        <f t="shared" si="98"/>
        <v>0</v>
      </c>
      <c r="BL61">
        <f t="shared" si="125"/>
        <v>0</v>
      </c>
    </row>
    <row r="62" spans="1:72" ht="14.25" customHeight="1" x14ac:dyDescent="0.2">
      <c r="A62" s="15">
        <v>6</v>
      </c>
      <c r="B62" s="20" t="str">
        <f t="shared" si="126"/>
        <v/>
      </c>
      <c r="C62" s="131"/>
      <c r="D62" s="181"/>
      <c r="E62" s="181"/>
      <c r="F62" s="85"/>
      <c r="G62" s="86"/>
      <c r="H62" s="86"/>
      <c r="I62" s="86"/>
      <c r="J62" s="86"/>
      <c r="K62" s="86"/>
      <c r="L62" s="86"/>
      <c r="M62" s="86"/>
      <c r="N62" s="155"/>
      <c r="O62" s="155"/>
      <c r="P62" s="40" t="str">
        <f t="shared" si="123"/>
        <v/>
      </c>
      <c r="Q62">
        <v>56</v>
      </c>
      <c r="R62" t="str">
        <f>IF(Q62&lt;=Q$6,VLOOKUP(Q62,申込一覧表!AI:AJ,2,0),"")</f>
        <v/>
      </c>
      <c r="S62" t="str">
        <f>IF(Q62&lt;=Q$6,VLOOKUP(R62,申込一覧表!$AJ$6:$AK$87,2,0),"")</f>
        <v/>
      </c>
      <c r="T62">
        <f>IF(Q62&lt;=Q$6,VLOOKUP(Q62,申込一覧表!AI:AL,4,0),0)</f>
        <v>0</v>
      </c>
      <c r="U62" s="21" t="str">
        <f t="shared" si="117"/>
        <v/>
      </c>
      <c r="W62" t="str">
        <f>IF(Q62&lt;=Q$6,VLOOKUP(Q62,申込一覧表!AI:AR,10,0),"")</f>
        <v/>
      </c>
      <c r="X62" t="str">
        <f>IF(Q62&lt;=Q$6,VLOOKUP(Q62,申込一覧表!AI:AO,7,0),"")</f>
        <v/>
      </c>
      <c r="Y62">
        <f t="shared" si="94"/>
        <v>112</v>
      </c>
      <c r="Z62">
        <f t="shared" si="95"/>
        <v>112</v>
      </c>
      <c r="AA62">
        <f t="shared" si="131"/>
        <v>56</v>
      </c>
      <c r="AB62">
        <f t="shared" si="132"/>
        <v>0</v>
      </c>
      <c r="AC62" t="str">
        <f t="shared" si="101"/>
        <v/>
      </c>
      <c r="AD62" t="str">
        <f t="shared" si="102"/>
        <v/>
      </c>
      <c r="AE62" t="str">
        <f t="shared" si="103"/>
        <v/>
      </c>
      <c r="AF62" t="str">
        <f t="shared" si="104"/>
        <v/>
      </c>
      <c r="AG62" t="str">
        <f t="shared" si="105"/>
        <v/>
      </c>
      <c r="AH62" t="str">
        <f t="shared" si="106"/>
        <v/>
      </c>
      <c r="AI62" t="str">
        <f t="shared" si="107"/>
        <v/>
      </c>
      <c r="AJ62" t="str">
        <f t="shared" si="108"/>
        <v/>
      </c>
      <c r="AK62" t="str">
        <f t="shared" si="109"/>
        <v/>
      </c>
      <c r="AL62" t="str">
        <f t="shared" si="110"/>
        <v/>
      </c>
      <c r="AM62" t="str">
        <f t="shared" si="111"/>
        <v/>
      </c>
      <c r="AN62" t="str">
        <f t="shared" si="112"/>
        <v/>
      </c>
      <c r="AO62">
        <v>56</v>
      </c>
      <c r="AP62" t="str">
        <f t="shared" si="31"/>
        <v/>
      </c>
      <c r="AQ62" t="str">
        <f t="shared" si="32"/>
        <v/>
      </c>
      <c r="AS62">
        <f t="shared" si="122"/>
        <v>0</v>
      </c>
      <c r="AT62">
        <f t="shared" si="122"/>
        <v>0</v>
      </c>
      <c r="AU62">
        <f t="shared" si="122"/>
        <v>0</v>
      </c>
      <c r="AV62">
        <f t="shared" si="122"/>
        <v>0</v>
      </c>
      <c r="AW62">
        <f t="shared" si="122"/>
        <v>0</v>
      </c>
      <c r="AX62">
        <f t="shared" si="122"/>
        <v>0</v>
      </c>
      <c r="AY62">
        <f t="shared" si="122"/>
        <v>0</v>
      </c>
      <c r="AZ62">
        <f t="shared" si="122"/>
        <v>0</v>
      </c>
      <c r="BC62" t="str">
        <f t="shared" si="127"/>
        <v/>
      </c>
      <c r="BD62" t="str">
        <f t="shared" si="128"/>
        <v/>
      </c>
      <c r="BE62" t="str">
        <f t="shared" si="129"/>
        <v/>
      </c>
      <c r="BF62" t="str">
        <f t="shared" si="130"/>
        <v/>
      </c>
      <c r="BG62" s="4" t="str">
        <f t="shared" si="124"/>
        <v>999:99.99</v>
      </c>
      <c r="BK62">
        <f t="shared" si="98"/>
        <v>0</v>
      </c>
      <c r="BL62">
        <f t="shared" si="125"/>
        <v>0</v>
      </c>
    </row>
    <row r="63" spans="1:72" ht="14.25" customHeight="1" x14ac:dyDescent="0.2">
      <c r="A63" s="15">
        <v>7</v>
      </c>
      <c r="B63" s="20" t="str">
        <f t="shared" si="126"/>
        <v/>
      </c>
      <c r="C63" s="131"/>
      <c r="D63" s="181"/>
      <c r="E63" s="181"/>
      <c r="F63" s="85"/>
      <c r="G63" s="86"/>
      <c r="H63" s="86"/>
      <c r="I63" s="86"/>
      <c r="J63" s="86"/>
      <c r="K63" s="86"/>
      <c r="L63" s="86"/>
      <c r="M63" s="86"/>
      <c r="N63" s="155"/>
      <c r="O63" s="155"/>
      <c r="P63" s="40" t="str">
        <f t="shared" si="123"/>
        <v/>
      </c>
      <c r="Q63">
        <v>57</v>
      </c>
      <c r="R63" t="str">
        <f>IF(Q63&lt;=Q$6,VLOOKUP(Q63,申込一覧表!AI:AJ,2,0),"")</f>
        <v/>
      </c>
      <c r="S63" t="str">
        <f>IF(Q63&lt;=Q$6,VLOOKUP(R63,申込一覧表!$AJ$6:$AK$87,2,0),"")</f>
        <v/>
      </c>
      <c r="T63">
        <f>IF(Q63&lt;=Q$6,VLOOKUP(Q63,申込一覧表!AI:AL,4,0),0)</f>
        <v>0</v>
      </c>
      <c r="U63" s="21" t="str">
        <f t="shared" si="117"/>
        <v/>
      </c>
      <c r="W63" t="str">
        <f>IF(Q63&lt;=Q$6,VLOOKUP(Q63,申込一覧表!AI:AR,10,0),"")</f>
        <v/>
      </c>
      <c r="X63" t="str">
        <f>IF(Q63&lt;=Q$6,VLOOKUP(Q63,申込一覧表!AI:AO,7,0),"")</f>
        <v/>
      </c>
      <c r="Y63">
        <f t="shared" si="94"/>
        <v>112</v>
      </c>
      <c r="Z63">
        <f t="shared" si="95"/>
        <v>112</v>
      </c>
      <c r="AA63">
        <f t="shared" si="131"/>
        <v>56</v>
      </c>
      <c r="AB63">
        <f t="shared" si="132"/>
        <v>0</v>
      </c>
      <c r="AC63" t="str">
        <f t="shared" si="101"/>
        <v/>
      </c>
      <c r="AD63" t="str">
        <f t="shared" si="102"/>
        <v/>
      </c>
      <c r="AE63" t="str">
        <f t="shared" si="103"/>
        <v/>
      </c>
      <c r="AF63" t="str">
        <f t="shared" si="104"/>
        <v/>
      </c>
      <c r="AG63" t="str">
        <f t="shared" si="105"/>
        <v/>
      </c>
      <c r="AH63" t="str">
        <f t="shared" si="106"/>
        <v/>
      </c>
      <c r="AI63" t="str">
        <f t="shared" si="107"/>
        <v/>
      </c>
      <c r="AJ63" t="str">
        <f t="shared" si="108"/>
        <v/>
      </c>
      <c r="AK63" t="str">
        <f t="shared" si="109"/>
        <v/>
      </c>
      <c r="AL63" t="str">
        <f t="shared" si="110"/>
        <v/>
      </c>
      <c r="AM63" t="str">
        <f t="shared" si="111"/>
        <v/>
      </c>
      <c r="AN63" t="str">
        <f t="shared" si="112"/>
        <v/>
      </c>
      <c r="AO63">
        <v>57</v>
      </c>
      <c r="AP63" t="str">
        <f t="shared" si="31"/>
        <v/>
      </c>
      <c r="AQ63" t="str">
        <f t="shared" si="32"/>
        <v/>
      </c>
      <c r="AS63">
        <f t="shared" si="122"/>
        <v>0</v>
      </c>
      <c r="AT63">
        <f t="shared" si="122"/>
        <v>0</v>
      </c>
      <c r="AU63">
        <f t="shared" si="122"/>
        <v>0</v>
      </c>
      <c r="AV63">
        <f t="shared" si="122"/>
        <v>0</v>
      </c>
      <c r="AW63">
        <f t="shared" si="122"/>
        <v>0</v>
      </c>
      <c r="AX63">
        <f t="shared" si="122"/>
        <v>0</v>
      </c>
      <c r="AY63">
        <f t="shared" si="122"/>
        <v>0</v>
      </c>
      <c r="AZ63">
        <f t="shared" si="122"/>
        <v>0</v>
      </c>
      <c r="BC63" t="str">
        <f t="shared" si="127"/>
        <v/>
      </c>
      <c r="BD63" t="str">
        <f t="shared" si="128"/>
        <v/>
      </c>
      <c r="BE63" t="str">
        <f t="shared" si="129"/>
        <v/>
      </c>
      <c r="BF63" t="str">
        <f t="shared" si="130"/>
        <v/>
      </c>
      <c r="BG63" s="4" t="str">
        <f t="shared" si="124"/>
        <v>999:99.99</v>
      </c>
      <c r="BK63">
        <f t="shared" si="98"/>
        <v>0</v>
      </c>
      <c r="BL63">
        <f t="shared" si="125"/>
        <v>0</v>
      </c>
    </row>
    <row r="64" spans="1:72" ht="14.25" customHeight="1" x14ac:dyDescent="0.2">
      <c r="A64" s="15">
        <v>8</v>
      </c>
      <c r="B64" s="20" t="str">
        <f t="shared" si="126"/>
        <v/>
      </c>
      <c r="C64" s="131"/>
      <c r="D64" s="181"/>
      <c r="E64" s="181"/>
      <c r="F64" s="85"/>
      <c r="G64" s="86"/>
      <c r="H64" s="86"/>
      <c r="I64" s="86"/>
      <c r="J64" s="86"/>
      <c r="K64" s="86"/>
      <c r="L64" s="86"/>
      <c r="M64" s="86"/>
      <c r="N64" s="155"/>
      <c r="O64" s="155"/>
      <c r="P64" s="40" t="str">
        <f t="shared" si="123"/>
        <v/>
      </c>
      <c r="Q64">
        <v>58</v>
      </c>
      <c r="R64" t="str">
        <f>IF(Q64&lt;=Q$6,VLOOKUP(Q64,申込一覧表!AI:AJ,2,0),"")</f>
        <v/>
      </c>
      <c r="S64" t="str">
        <f>IF(Q64&lt;=Q$6,VLOOKUP(R64,申込一覧表!$AJ$6:$AK$87,2,0),"")</f>
        <v/>
      </c>
      <c r="T64">
        <f>IF(Q64&lt;=Q$6,VLOOKUP(Q64,申込一覧表!AI:AL,4,0),0)</f>
        <v>0</v>
      </c>
      <c r="U64" s="21" t="str">
        <f t="shared" si="117"/>
        <v/>
      </c>
      <c r="W64" t="str">
        <f>IF(Q64&lt;=Q$6,VLOOKUP(Q64,申込一覧表!AI:AR,10,0),"")</f>
        <v/>
      </c>
      <c r="X64" t="str">
        <f>IF(Q64&lt;=Q$6,VLOOKUP(Q64,申込一覧表!AI:AO,7,0),"")</f>
        <v/>
      </c>
      <c r="Y64">
        <f t="shared" si="94"/>
        <v>112</v>
      </c>
      <c r="Z64">
        <f t="shared" si="95"/>
        <v>112</v>
      </c>
      <c r="AA64">
        <f t="shared" si="131"/>
        <v>56</v>
      </c>
      <c r="AB64">
        <f t="shared" si="132"/>
        <v>0</v>
      </c>
      <c r="AC64" t="str">
        <f t="shared" si="101"/>
        <v/>
      </c>
      <c r="AD64" t="str">
        <f t="shared" si="102"/>
        <v/>
      </c>
      <c r="AE64" t="str">
        <f t="shared" si="103"/>
        <v/>
      </c>
      <c r="AF64" t="str">
        <f t="shared" si="104"/>
        <v/>
      </c>
      <c r="AG64" t="str">
        <f t="shared" si="105"/>
        <v/>
      </c>
      <c r="AH64" t="str">
        <f t="shared" si="106"/>
        <v/>
      </c>
      <c r="AI64" t="str">
        <f t="shared" si="107"/>
        <v/>
      </c>
      <c r="AJ64" t="str">
        <f t="shared" si="108"/>
        <v/>
      </c>
      <c r="AK64" t="str">
        <f t="shared" si="109"/>
        <v/>
      </c>
      <c r="AL64" t="str">
        <f t="shared" si="110"/>
        <v/>
      </c>
      <c r="AM64" t="str">
        <f t="shared" si="111"/>
        <v/>
      </c>
      <c r="AN64" t="str">
        <f t="shared" si="112"/>
        <v/>
      </c>
      <c r="AO64">
        <v>58</v>
      </c>
      <c r="AP64" t="str">
        <f t="shared" si="31"/>
        <v/>
      </c>
      <c r="AQ64" t="str">
        <f t="shared" si="32"/>
        <v/>
      </c>
      <c r="AS64">
        <f t="shared" si="122"/>
        <v>0</v>
      </c>
      <c r="AT64">
        <f t="shared" si="122"/>
        <v>0</v>
      </c>
      <c r="AU64">
        <f t="shared" si="122"/>
        <v>0</v>
      </c>
      <c r="AV64">
        <f t="shared" si="122"/>
        <v>0</v>
      </c>
      <c r="AW64">
        <f t="shared" si="122"/>
        <v>0</v>
      </c>
      <c r="AX64">
        <f t="shared" si="122"/>
        <v>0</v>
      </c>
      <c r="AY64">
        <f t="shared" si="122"/>
        <v>0</v>
      </c>
      <c r="AZ64">
        <f t="shared" si="122"/>
        <v>0</v>
      </c>
      <c r="BC64" t="str">
        <f t="shared" si="127"/>
        <v/>
      </c>
      <c r="BD64" t="str">
        <f t="shared" si="128"/>
        <v/>
      </c>
      <c r="BE64" t="str">
        <f t="shared" si="129"/>
        <v/>
      </c>
      <c r="BF64" t="str">
        <f t="shared" si="130"/>
        <v/>
      </c>
      <c r="BG64" s="4" t="str">
        <f t="shared" si="124"/>
        <v>999:99.99</v>
      </c>
      <c r="BK64">
        <f t="shared" si="98"/>
        <v>0</v>
      </c>
      <c r="BL64">
        <f t="shared" si="125"/>
        <v>0</v>
      </c>
    </row>
    <row r="65" spans="17:64" ht="14.25" customHeight="1" x14ac:dyDescent="0.2">
      <c r="Q65">
        <v>59</v>
      </c>
      <c r="R65" t="str">
        <f>IF(Q65&lt;=Q$6,VLOOKUP(Q65,申込一覧表!AI:AJ,2,0),"")</f>
        <v/>
      </c>
      <c r="S65" t="str">
        <f>IF(Q65&lt;=Q$6,VLOOKUP(R65,申込一覧表!$AJ$6:$AK$87,2,0),"")</f>
        <v/>
      </c>
      <c r="T65">
        <f>IF(Q65&lt;=Q$6,VLOOKUP(Q65,申込一覧表!AI:AL,4,0),0)</f>
        <v>0</v>
      </c>
      <c r="U65" s="21" t="str">
        <f t="shared" si="117"/>
        <v/>
      </c>
      <c r="W65" t="str">
        <f>IF(Q65&lt;=Q$6,VLOOKUP(Q65,申込一覧表!AI:AR,10,0),"")</f>
        <v/>
      </c>
      <c r="X65" t="str">
        <f>IF(Q65&lt;=Q$6,VLOOKUP(Q65,申込一覧表!AI:AO,7,0),"")</f>
        <v/>
      </c>
      <c r="Y65">
        <f t="shared" si="94"/>
        <v>112</v>
      </c>
      <c r="Z65">
        <f t="shared" si="95"/>
        <v>112</v>
      </c>
      <c r="AA65">
        <f t="shared" si="131"/>
        <v>56</v>
      </c>
      <c r="AB65">
        <f t="shared" si="132"/>
        <v>0</v>
      </c>
      <c r="AC65" t="str">
        <f t="shared" si="101"/>
        <v/>
      </c>
      <c r="AD65" t="str">
        <f t="shared" si="102"/>
        <v/>
      </c>
      <c r="AE65" t="str">
        <f t="shared" si="103"/>
        <v/>
      </c>
      <c r="AF65" t="str">
        <f t="shared" si="104"/>
        <v/>
      </c>
      <c r="AG65" t="str">
        <f t="shared" si="105"/>
        <v/>
      </c>
      <c r="AH65" t="str">
        <f t="shared" si="106"/>
        <v/>
      </c>
      <c r="AI65" t="str">
        <f t="shared" si="107"/>
        <v/>
      </c>
      <c r="AJ65" t="str">
        <f t="shared" si="108"/>
        <v/>
      </c>
      <c r="AK65" t="str">
        <f t="shared" si="109"/>
        <v/>
      </c>
      <c r="AL65" t="str">
        <f t="shared" si="110"/>
        <v/>
      </c>
      <c r="AM65" t="str">
        <f t="shared" si="111"/>
        <v/>
      </c>
      <c r="AN65" t="str">
        <f t="shared" si="112"/>
        <v/>
      </c>
      <c r="AO65">
        <v>59</v>
      </c>
      <c r="AP65" t="str">
        <f t="shared" si="31"/>
        <v/>
      </c>
      <c r="AS65">
        <f t="shared" si="122"/>
        <v>0</v>
      </c>
      <c r="AT65">
        <f t="shared" si="122"/>
        <v>0</v>
      </c>
      <c r="AU65">
        <f t="shared" si="122"/>
        <v>0</v>
      </c>
      <c r="AV65">
        <f t="shared" si="122"/>
        <v>0</v>
      </c>
      <c r="AW65">
        <f t="shared" si="122"/>
        <v>0</v>
      </c>
      <c r="AX65">
        <f t="shared" si="122"/>
        <v>0</v>
      </c>
      <c r="AY65">
        <f t="shared" si="122"/>
        <v>0</v>
      </c>
      <c r="AZ65">
        <f t="shared" si="122"/>
        <v>0</v>
      </c>
      <c r="BA65">
        <f>MAX(AS65:AZ65)</f>
        <v>0</v>
      </c>
      <c r="BB65">
        <f>SUM(AS65:AZ65)</f>
        <v>0</v>
      </c>
      <c r="BF65" t="str">
        <f>IF(M65="","",VLOOKUP(M65,$U$7:$AO$92,20,0))</f>
        <v/>
      </c>
      <c r="BK65">
        <f>SUM(BK57:BK64)</f>
        <v>0</v>
      </c>
      <c r="BL65">
        <f>COUNTIF(BL57:BL64,5)</f>
        <v>0</v>
      </c>
    </row>
    <row r="66" spans="17:64" ht="14.25" customHeight="1" x14ac:dyDescent="0.2">
      <c r="Q66">
        <v>60</v>
      </c>
      <c r="R66" t="str">
        <f>IF(Q66&lt;=Q$6,VLOOKUP(Q66,申込一覧表!AI:AJ,2,0),"")</f>
        <v/>
      </c>
      <c r="S66" t="str">
        <f>IF(Q66&lt;=Q$6,VLOOKUP(R66,申込一覧表!$AJ$6:$AK$87,2,0),"")</f>
        <v/>
      </c>
      <c r="T66">
        <f>IF(Q66&lt;=Q$6,VLOOKUP(Q66,申込一覧表!AI:AL,4,0),0)</f>
        <v>0</v>
      </c>
      <c r="U66" s="21" t="str">
        <f t="shared" si="117"/>
        <v/>
      </c>
      <c r="W66" t="str">
        <f>IF(Q66&lt;=Q$6,VLOOKUP(Q66,申込一覧表!AI:AR,10,0),"")</f>
        <v/>
      </c>
      <c r="X66" t="str">
        <f>IF(Q66&lt;=Q$6,VLOOKUP(Q66,申込一覧表!AI:AO,7,0),"")</f>
        <v/>
      </c>
      <c r="Y66">
        <f t="shared" si="94"/>
        <v>112</v>
      </c>
      <c r="Z66">
        <f t="shared" si="95"/>
        <v>112</v>
      </c>
      <c r="AA66">
        <f t="shared" si="131"/>
        <v>56</v>
      </c>
      <c r="AB66">
        <f t="shared" si="132"/>
        <v>0</v>
      </c>
      <c r="AC66" t="str">
        <f t="shared" si="101"/>
        <v/>
      </c>
      <c r="AD66" t="str">
        <f t="shared" si="102"/>
        <v/>
      </c>
      <c r="AE66" t="str">
        <f t="shared" si="103"/>
        <v/>
      </c>
      <c r="AF66" t="str">
        <f t="shared" si="104"/>
        <v/>
      </c>
      <c r="AG66" t="str">
        <f t="shared" si="105"/>
        <v/>
      </c>
      <c r="AH66" t="str">
        <f t="shared" si="106"/>
        <v/>
      </c>
      <c r="AI66" t="str">
        <f t="shared" si="107"/>
        <v/>
      </c>
      <c r="AJ66" t="str">
        <f t="shared" si="108"/>
        <v/>
      </c>
      <c r="AK66" t="str">
        <f t="shared" si="109"/>
        <v/>
      </c>
      <c r="AL66" t="str">
        <f t="shared" si="110"/>
        <v/>
      </c>
      <c r="AM66" t="str">
        <f t="shared" si="111"/>
        <v/>
      </c>
      <c r="AN66" t="str">
        <f t="shared" si="112"/>
        <v/>
      </c>
      <c r="AO66">
        <v>60</v>
      </c>
      <c r="BK66">
        <f>BK65-BL65</f>
        <v>0</v>
      </c>
    </row>
    <row r="67" spans="17:64" ht="14.25" customHeight="1" x14ac:dyDescent="0.2">
      <c r="Q67">
        <v>61</v>
      </c>
      <c r="R67" t="str">
        <f>IF(Q67&lt;=Q$6,VLOOKUP(Q67,申込一覧表!AI:AJ,2,0),"")</f>
        <v/>
      </c>
      <c r="S67" t="str">
        <f>IF(Q67&lt;=Q$6,VLOOKUP(R67,申込一覧表!$AJ$6:$AK$87,2,0),"")</f>
        <v/>
      </c>
      <c r="T67">
        <f>IF(Q67&lt;=Q$6,VLOOKUP(Q67,申込一覧表!AI:AL,4,0),0)</f>
        <v>0</v>
      </c>
      <c r="U67" s="21" t="str">
        <f t="shared" si="117"/>
        <v/>
      </c>
      <c r="W67" t="str">
        <f>IF(Q67&lt;=Q$6,VLOOKUP(Q67,申込一覧表!AI:AR,10,0),"")</f>
        <v/>
      </c>
      <c r="X67" t="str">
        <f>IF(Q67&lt;=Q$6,VLOOKUP(Q67,申込一覧表!AI:AO,7,0),"")</f>
        <v/>
      </c>
      <c r="Y67">
        <f t="shared" si="94"/>
        <v>112</v>
      </c>
      <c r="Z67">
        <f t="shared" si="95"/>
        <v>112</v>
      </c>
      <c r="AA67">
        <f t="shared" si="131"/>
        <v>56</v>
      </c>
      <c r="AB67">
        <f t="shared" si="132"/>
        <v>0</v>
      </c>
      <c r="AC67" t="str">
        <f t="shared" si="101"/>
        <v/>
      </c>
      <c r="AD67" t="str">
        <f t="shared" si="102"/>
        <v/>
      </c>
      <c r="AE67" t="str">
        <f t="shared" si="103"/>
        <v/>
      </c>
      <c r="AF67" t="str">
        <f t="shared" si="104"/>
        <v/>
      </c>
      <c r="AG67" t="str">
        <f t="shared" si="105"/>
        <v/>
      </c>
      <c r="AH67" t="str">
        <f t="shared" si="106"/>
        <v/>
      </c>
      <c r="AI67" t="str">
        <f t="shared" si="107"/>
        <v/>
      </c>
      <c r="AJ67" t="str">
        <f t="shared" si="108"/>
        <v/>
      </c>
      <c r="AK67" t="str">
        <f t="shared" si="109"/>
        <v/>
      </c>
      <c r="AL67" t="str">
        <f t="shared" si="110"/>
        <v/>
      </c>
      <c r="AM67" t="str">
        <f t="shared" si="111"/>
        <v/>
      </c>
      <c r="AN67" t="str">
        <f t="shared" si="112"/>
        <v/>
      </c>
      <c r="AO67">
        <v>61</v>
      </c>
    </row>
    <row r="68" spans="17:64" ht="14.25" customHeight="1" x14ac:dyDescent="0.2">
      <c r="Q68">
        <v>62</v>
      </c>
      <c r="R68" t="str">
        <f>IF(Q68&lt;=Q$6,VLOOKUP(Q68,申込一覧表!AI:AJ,2,0),"")</f>
        <v/>
      </c>
      <c r="S68" t="str">
        <f>IF(Q68&lt;=Q$6,VLOOKUP(R68,申込一覧表!$AJ$6:$AK$87,2,0),"")</f>
        <v/>
      </c>
      <c r="T68">
        <f>IF(Q68&lt;=Q$6,VLOOKUP(Q68,申込一覧表!AI:AL,4,0),0)</f>
        <v>0</v>
      </c>
      <c r="U68" s="21" t="str">
        <f t="shared" si="117"/>
        <v/>
      </c>
      <c r="W68" t="str">
        <f>IF(Q68&lt;=Q$6,VLOOKUP(Q68,申込一覧表!AI:AR,10,0),"")</f>
        <v/>
      </c>
      <c r="X68" t="str">
        <f>IF(Q68&lt;=Q$6,VLOOKUP(Q68,申込一覧表!AI:AO,7,0),"")</f>
        <v/>
      </c>
      <c r="Y68">
        <f t="shared" si="94"/>
        <v>112</v>
      </c>
      <c r="Z68">
        <f t="shared" si="95"/>
        <v>112</v>
      </c>
      <c r="AA68">
        <f t="shared" si="131"/>
        <v>56</v>
      </c>
      <c r="AB68">
        <f t="shared" si="132"/>
        <v>0</v>
      </c>
      <c r="AC68" t="str">
        <f t="shared" si="101"/>
        <v/>
      </c>
      <c r="AD68" t="str">
        <f t="shared" si="102"/>
        <v/>
      </c>
      <c r="AE68" t="str">
        <f t="shared" si="103"/>
        <v/>
      </c>
      <c r="AF68" t="str">
        <f t="shared" si="104"/>
        <v/>
      </c>
      <c r="AG68" t="str">
        <f t="shared" si="105"/>
        <v/>
      </c>
      <c r="AH68" t="str">
        <f t="shared" si="106"/>
        <v/>
      </c>
      <c r="AI68" t="str">
        <f t="shared" si="107"/>
        <v/>
      </c>
      <c r="AJ68" t="str">
        <f t="shared" si="108"/>
        <v/>
      </c>
      <c r="AK68" t="str">
        <f t="shared" si="109"/>
        <v/>
      </c>
      <c r="AL68" t="str">
        <f t="shared" si="110"/>
        <v/>
      </c>
      <c r="AM68" t="str">
        <f t="shared" si="111"/>
        <v/>
      </c>
      <c r="AN68" t="str">
        <f t="shared" si="112"/>
        <v/>
      </c>
      <c r="AO68">
        <v>62</v>
      </c>
    </row>
    <row r="69" spans="17:64" ht="14.25" customHeight="1" x14ac:dyDescent="0.2">
      <c r="Q69">
        <v>63</v>
      </c>
      <c r="R69" t="str">
        <f>IF(Q69&lt;=Q$6,VLOOKUP(Q69,申込一覧表!AI:AJ,2,0),"")</f>
        <v/>
      </c>
      <c r="S69" t="str">
        <f>IF(Q69&lt;=Q$6,VLOOKUP(R69,申込一覧表!$AJ$6:$AK$87,2,0),"")</f>
        <v/>
      </c>
      <c r="T69">
        <f>IF(Q69&lt;=Q$6,VLOOKUP(Q69,申込一覧表!AI:AL,4,0),0)</f>
        <v>0</v>
      </c>
      <c r="U69" s="21" t="str">
        <f t="shared" si="117"/>
        <v/>
      </c>
      <c r="W69" t="str">
        <f>IF(Q69&lt;=Q$6,VLOOKUP(Q69,申込一覧表!AI:AR,10,0),"")</f>
        <v/>
      </c>
      <c r="X69" t="str">
        <f>IF(Q69&lt;=Q$6,VLOOKUP(Q69,申込一覧表!AI:AO,7,0),"")</f>
        <v/>
      </c>
      <c r="Y69">
        <f t="shared" si="94"/>
        <v>112</v>
      </c>
      <c r="Z69">
        <f t="shared" si="95"/>
        <v>112</v>
      </c>
      <c r="AA69">
        <f t="shared" si="131"/>
        <v>56</v>
      </c>
      <c r="AB69">
        <f t="shared" si="132"/>
        <v>0</v>
      </c>
      <c r="AC69" t="str">
        <f t="shared" si="101"/>
        <v/>
      </c>
      <c r="AD69" t="str">
        <f t="shared" si="102"/>
        <v/>
      </c>
      <c r="AE69" t="str">
        <f t="shared" si="103"/>
        <v/>
      </c>
      <c r="AF69" t="str">
        <f t="shared" si="104"/>
        <v/>
      </c>
      <c r="AG69" t="str">
        <f t="shared" si="105"/>
        <v/>
      </c>
      <c r="AH69" t="str">
        <f t="shared" si="106"/>
        <v/>
      </c>
      <c r="AI69" t="str">
        <f t="shared" si="107"/>
        <v/>
      </c>
      <c r="AJ69" t="str">
        <f t="shared" si="108"/>
        <v/>
      </c>
      <c r="AK69" t="str">
        <f t="shared" si="109"/>
        <v/>
      </c>
      <c r="AL69" t="str">
        <f t="shared" si="110"/>
        <v/>
      </c>
      <c r="AM69" t="str">
        <f t="shared" si="111"/>
        <v/>
      </c>
      <c r="AN69" t="str">
        <f t="shared" si="112"/>
        <v/>
      </c>
      <c r="AO69">
        <v>63</v>
      </c>
    </row>
    <row r="70" spans="17:64" ht="14.25" customHeight="1" x14ac:dyDescent="0.2">
      <c r="Q70">
        <v>64</v>
      </c>
      <c r="R70" t="str">
        <f>IF(Q70&lt;=Q$6,VLOOKUP(Q70,申込一覧表!AI:AJ,2,0),"")</f>
        <v/>
      </c>
      <c r="S70" t="str">
        <f>IF(Q70&lt;=Q$6,VLOOKUP(R70,申込一覧表!$AJ$6:$AK$87,2,0),"")</f>
        <v/>
      </c>
      <c r="T70">
        <f>IF(Q70&lt;=Q$6,VLOOKUP(Q70,申込一覧表!AI:AL,4,0),0)</f>
        <v>0</v>
      </c>
      <c r="U70" s="21" t="str">
        <f t="shared" si="117"/>
        <v/>
      </c>
      <c r="W70" t="str">
        <f>IF(Q70&lt;=Q$6,VLOOKUP(Q70,申込一覧表!AI:AR,10,0),"")</f>
        <v/>
      </c>
      <c r="X70" t="str">
        <f>IF(Q70&lt;=Q$6,VLOOKUP(Q70,申込一覧表!AI:AO,7,0),"")</f>
        <v/>
      </c>
      <c r="Y70">
        <f t="shared" si="94"/>
        <v>112</v>
      </c>
      <c r="Z70">
        <f t="shared" si="95"/>
        <v>112</v>
      </c>
      <c r="AA70">
        <f t="shared" si="131"/>
        <v>56</v>
      </c>
      <c r="AB70">
        <f t="shared" si="132"/>
        <v>0</v>
      </c>
      <c r="AC70" t="str">
        <f t="shared" si="101"/>
        <v/>
      </c>
      <c r="AD70" t="str">
        <f t="shared" si="102"/>
        <v/>
      </c>
      <c r="AE70" t="str">
        <f t="shared" si="103"/>
        <v/>
      </c>
      <c r="AF70" t="str">
        <f t="shared" si="104"/>
        <v/>
      </c>
      <c r="AG70" t="str">
        <f t="shared" si="105"/>
        <v/>
      </c>
      <c r="AH70" t="str">
        <f t="shared" si="106"/>
        <v/>
      </c>
      <c r="AI70" t="str">
        <f t="shared" si="107"/>
        <v/>
      </c>
      <c r="AJ70" t="str">
        <f t="shared" si="108"/>
        <v/>
      </c>
      <c r="AK70" t="str">
        <f t="shared" si="109"/>
        <v/>
      </c>
      <c r="AL70" t="str">
        <f t="shared" si="110"/>
        <v/>
      </c>
      <c r="AM70" t="str">
        <f t="shared" si="111"/>
        <v/>
      </c>
      <c r="AN70" t="str">
        <f t="shared" si="112"/>
        <v/>
      </c>
      <c r="AO70">
        <v>64</v>
      </c>
    </row>
    <row r="71" spans="17:64" ht="14.25" customHeight="1" x14ac:dyDescent="0.2">
      <c r="Q71">
        <v>65</v>
      </c>
      <c r="R71" t="str">
        <f>IF(Q71&lt;=Q$6,VLOOKUP(Q71,申込一覧表!AI:AJ,2,0),"")</f>
        <v/>
      </c>
      <c r="S71" t="str">
        <f>IF(Q71&lt;=Q$6,VLOOKUP(R71,申込一覧表!$AJ$6:$AK$87,2,0),"")</f>
        <v/>
      </c>
      <c r="T71">
        <f>IF(Q71&lt;=Q$6,VLOOKUP(Q71,申込一覧表!AI:AL,4,0),0)</f>
        <v>0</v>
      </c>
      <c r="U71" s="21" t="str">
        <f t="shared" si="117"/>
        <v/>
      </c>
      <c r="W71" t="str">
        <f>IF(Q71&lt;=Q$6,VLOOKUP(Q71,申込一覧表!AI:AR,10,0),"")</f>
        <v/>
      </c>
      <c r="X71" t="str">
        <f>IF(Q71&lt;=Q$6,VLOOKUP(Q71,申込一覧表!AI:AO,7,0),"")</f>
        <v/>
      </c>
      <c r="Y71">
        <f t="shared" si="94"/>
        <v>112</v>
      </c>
      <c r="Z71">
        <f t="shared" si="95"/>
        <v>112</v>
      </c>
      <c r="AA71">
        <f t="shared" si="131"/>
        <v>56</v>
      </c>
      <c r="AB71">
        <f t="shared" si="132"/>
        <v>0</v>
      </c>
      <c r="AC71" t="str">
        <f t="shared" si="101"/>
        <v/>
      </c>
      <c r="AD71" t="str">
        <f t="shared" si="102"/>
        <v/>
      </c>
      <c r="AE71" t="str">
        <f t="shared" si="103"/>
        <v/>
      </c>
      <c r="AF71" t="str">
        <f t="shared" si="104"/>
        <v/>
      </c>
      <c r="AG71" t="str">
        <f t="shared" si="105"/>
        <v/>
      </c>
      <c r="AH71" t="str">
        <f t="shared" si="106"/>
        <v/>
      </c>
      <c r="AI71" t="str">
        <f t="shared" si="107"/>
        <v/>
      </c>
      <c r="AJ71" t="str">
        <f t="shared" si="108"/>
        <v/>
      </c>
      <c r="AK71" t="str">
        <f t="shared" si="109"/>
        <v/>
      </c>
      <c r="AL71" t="str">
        <f t="shared" si="110"/>
        <v/>
      </c>
      <c r="AM71" t="str">
        <f t="shared" si="111"/>
        <v/>
      </c>
      <c r="AN71" t="str">
        <f t="shared" si="112"/>
        <v/>
      </c>
      <c r="AO71">
        <v>65</v>
      </c>
    </row>
    <row r="72" spans="17:64" ht="14.25" customHeight="1" x14ac:dyDescent="0.2">
      <c r="Q72">
        <v>66</v>
      </c>
      <c r="R72" t="str">
        <f>IF(Q72&lt;=Q$6,VLOOKUP(Q72,申込一覧表!AI:AJ,2,0),"")</f>
        <v/>
      </c>
      <c r="S72" t="str">
        <f>IF(Q72&lt;=Q$6,VLOOKUP(R72,申込一覧表!$AJ$6:$AK$87,2,0),"")</f>
        <v/>
      </c>
      <c r="T72">
        <f>IF(Q72&lt;=Q$6,VLOOKUP(Q72,申込一覧表!AI:AL,4,0),0)</f>
        <v>0</v>
      </c>
      <c r="U72" s="21" t="str">
        <f t="shared" si="117"/>
        <v/>
      </c>
      <c r="W72" t="str">
        <f>IF(Q72&lt;=Q$6,VLOOKUP(Q72,申込一覧表!AI:AR,10,0),"")</f>
        <v/>
      </c>
      <c r="X72" t="str">
        <f>IF(Q72&lt;=Q$6,VLOOKUP(Q72,申込一覧表!AI:AO,7,0),"")</f>
        <v/>
      </c>
      <c r="Y72">
        <f t="shared" si="94"/>
        <v>112</v>
      </c>
      <c r="Z72">
        <f t="shared" si="95"/>
        <v>112</v>
      </c>
      <c r="AA72">
        <f t="shared" si="131"/>
        <v>56</v>
      </c>
      <c r="AB72">
        <f t="shared" si="132"/>
        <v>0</v>
      </c>
      <c r="AC72" t="str">
        <f t="shared" si="101"/>
        <v/>
      </c>
      <c r="AD72" t="str">
        <f t="shared" si="102"/>
        <v/>
      </c>
      <c r="AE72" t="str">
        <f t="shared" si="103"/>
        <v/>
      </c>
      <c r="AF72" t="str">
        <f t="shared" si="104"/>
        <v/>
      </c>
      <c r="AG72" t="str">
        <f t="shared" si="105"/>
        <v/>
      </c>
      <c r="AH72" t="str">
        <f t="shared" si="106"/>
        <v/>
      </c>
      <c r="AI72" t="str">
        <f t="shared" si="107"/>
        <v/>
      </c>
      <c r="AJ72" t="str">
        <f t="shared" si="108"/>
        <v/>
      </c>
      <c r="AK72" t="str">
        <f t="shared" si="109"/>
        <v/>
      </c>
      <c r="AL72" t="str">
        <f t="shared" si="110"/>
        <v/>
      </c>
      <c r="AM72" t="str">
        <f t="shared" si="111"/>
        <v/>
      </c>
      <c r="AN72" t="str">
        <f t="shared" si="112"/>
        <v/>
      </c>
      <c r="AO72">
        <v>66</v>
      </c>
    </row>
    <row r="73" spans="17:64" ht="14.25" customHeight="1" x14ac:dyDescent="0.2">
      <c r="Q73">
        <v>67</v>
      </c>
      <c r="R73" t="str">
        <f>IF(Q73&lt;=Q$6,VLOOKUP(Q73,申込一覧表!AI:AJ,2,0),"")</f>
        <v/>
      </c>
      <c r="S73" t="str">
        <f>IF(Q73&lt;=Q$6,VLOOKUP(R73,申込一覧表!$AJ$6:$AK$87,2,0),"")</f>
        <v/>
      </c>
      <c r="T73">
        <f>IF(Q73&lt;=Q$6,VLOOKUP(Q73,申込一覧表!AI:AL,4,0),0)</f>
        <v>0</v>
      </c>
      <c r="U73" s="21" t="str">
        <f t="shared" si="117"/>
        <v/>
      </c>
      <c r="W73" t="str">
        <f>IF(Q73&lt;=Q$6,VLOOKUP(Q73,申込一覧表!AI:AR,10,0),"")</f>
        <v/>
      </c>
      <c r="X73" t="str">
        <f>IF(Q73&lt;=Q$6,VLOOKUP(Q73,申込一覧表!AI:AO,7,0),"")</f>
        <v/>
      </c>
      <c r="Y73">
        <f t="shared" si="94"/>
        <v>112</v>
      </c>
      <c r="Z73">
        <f t="shared" si="95"/>
        <v>112</v>
      </c>
      <c r="AA73">
        <f t="shared" si="131"/>
        <v>56</v>
      </c>
      <c r="AB73">
        <f t="shared" si="132"/>
        <v>0</v>
      </c>
      <c r="AC73" t="str">
        <f t="shared" si="101"/>
        <v/>
      </c>
      <c r="AD73" t="str">
        <f t="shared" si="102"/>
        <v/>
      </c>
      <c r="AE73" t="str">
        <f t="shared" si="103"/>
        <v/>
      </c>
      <c r="AF73" t="str">
        <f t="shared" si="104"/>
        <v/>
      </c>
      <c r="AG73" t="str">
        <f t="shared" si="105"/>
        <v/>
      </c>
      <c r="AH73" t="str">
        <f t="shared" si="106"/>
        <v/>
      </c>
      <c r="AI73" t="str">
        <f t="shared" si="107"/>
        <v/>
      </c>
      <c r="AJ73" t="str">
        <f t="shared" si="108"/>
        <v/>
      </c>
      <c r="AK73" t="str">
        <f t="shared" si="109"/>
        <v/>
      </c>
      <c r="AL73" t="str">
        <f t="shared" si="110"/>
        <v/>
      </c>
      <c r="AM73" t="str">
        <f t="shared" si="111"/>
        <v/>
      </c>
      <c r="AN73" t="str">
        <f t="shared" si="112"/>
        <v/>
      </c>
      <c r="AO73">
        <v>67</v>
      </c>
    </row>
    <row r="74" spans="17:64" ht="14.25" customHeight="1" x14ac:dyDescent="0.2">
      <c r="Q74">
        <v>68</v>
      </c>
      <c r="R74" t="str">
        <f>IF(Q74&lt;=Q$6,VLOOKUP(Q74,申込一覧表!AI:AJ,2,0),"")</f>
        <v/>
      </c>
      <c r="S74" t="str">
        <f>IF(Q74&lt;=Q$6,VLOOKUP(R74,申込一覧表!$AJ$6:$AK$87,2,0),"")</f>
        <v/>
      </c>
      <c r="T74">
        <f>IF(Q74&lt;=Q$6,VLOOKUP(Q74,申込一覧表!AI:AL,4,0),0)</f>
        <v>0</v>
      </c>
      <c r="U74" s="21" t="str">
        <f t="shared" si="117"/>
        <v/>
      </c>
      <c r="W74" t="str">
        <f>IF(Q74&lt;=Q$6,VLOOKUP(Q74,申込一覧表!AI:AR,10,0),"")</f>
        <v/>
      </c>
      <c r="X74" t="str">
        <f>IF(Q74&lt;=Q$6,VLOOKUP(Q74,申込一覧表!AI:AO,7,0),"")</f>
        <v/>
      </c>
      <c r="Y74">
        <f t="shared" si="94"/>
        <v>112</v>
      </c>
      <c r="Z74">
        <f t="shared" si="95"/>
        <v>112</v>
      </c>
      <c r="AA74">
        <f t="shared" si="131"/>
        <v>56</v>
      </c>
      <c r="AB74">
        <f t="shared" si="132"/>
        <v>0</v>
      </c>
      <c r="AC74" t="str">
        <f t="shared" si="101"/>
        <v/>
      </c>
      <c r="AD74" t="str">
        <f t="shared" si="102"/>
        <v/>
      </c>
      <c r="AE74" t="str">
        <f t="shared" si="103"/>
        <v/>
      </c>
      <c r="AF74" t="str">
        <f t="shared" si="104"/>
        <v/>
      </c>
      <c r="AG74" t="str">
        <f t="shared" si="105"/>
        <v/>
      </c>
      <c r="AH74" t="str">
        <f t="shared" si="106"/>
        <v/>
      </c>
      <c r="AI74" t="str">
        <f t="shared" si="107"/>
        <v/>
      </c>
      <c r="AJ74" t="str">
        <f t="shared" si="108"/>
        <v/>
      </c>
      <c r="AK74" t="str">
        <f t="shared" si="109"/>
        <v/>
      </c>
      <c r="AL74" t="str">
        <f t="shared" si="110"/>
        <v/>
      </c>
      <c r="AM74" t="str">
        <f t="shared" si="111"/>
        <v/>
      </c>
      <c r="AN74" t="str">
        <f t="shared" si="112"/>
        <v/>
      </c>
      <c r="AO74">
        <v>68</v>
      </c>
    </row>
    <row r="75" spans="17:64" ht="14.25" customHeight="1" x14ac:dyDescent="0.2">
      <c r="Q75">
        <v>69</v>
      </c>
      <c r="R75" t="str">
        <f>IF(Q75&lt;=Q$6,VLOOKUP(Q75,申込一覧表!AI:AJ,2,0),"")</f>
        <v/>
      </c>
      <c r="S75" t="str">
        <f>IF(Q75&lt;=Q$6,VLOOKUP(R75,申込一覧表!$AJ$6:$AK$87,2,0),"")</f>
        <v/>
      </c>
      <c r="T75">
        <f>IF(Q75&lt;=Q$6,VLOOKUP(Q75,申込一覧表!AI:AL,4,0),0)</f>
        <v>0</v>
      </c>
      <c r="U75" s="21" t="str">
        <f t="shared" si="117"/>
        <v/>
      </c>
      <c r="W75" t="str">
        <f>IF(Q75&lt;=Q$6,VLOOKUP(Q75,申込一覧表!AI:AR,10,0),"")</f>
        <v/>
      </c>
      <c r="X75" t="str">
        <f>IF(Q75&lt;=Q$6,VLOOKUP(Q75,申込一覧表!AI:AO,7,0),"")</f>
        <v/>
      </c>
      <c r="Y75">
        <f t="shared" si="94"/>
        <v>112</v>
      </c>
      <c r="Z75">
        <f t="shared" si="95"/>
        <v>112</v>
      </c>
      <c r="AA75">
        <f t="shared" si="131"/>
        <v>56</v>
      </c>
      <c r="AB75">
        <f t="shared" si="132"/>
        <v>0</v>
      </c>
      <c r="AC75" t="str">
        <f t="shared" si="101"/>
        <v/>
      </c>
      <c r="AD75" t="str">
        <f t="shared" si="102"/>
        <v/>
      </c>
      <c r="AE75" t="str">
        <f t="shared" si="103"/>
        <v/>
      </c>
      <c r="AF75" t="str">
        <f t="shared" si="104"/>
        <v/>
      </c>
      <c r="AG75" t="str">
        <f t="shared" si="105"/>
        <v/>
      </c>
      <c r="AH75" t="str">
        <f t="shared" si="106"/>
        <v/>
      </c>
      <c r="AI75" t="str">
        <f t="shared" si="107"/>
        <v/>
      </c>
      <c r="AJ75" t="str">
        <f t="shared" si="108"/>
        <v/>
      </c>
      <c r="AK75" t="str">
        <f t="shared" si="109"/>
        <v/>
      </c>
      <c r="AL75" t="str">
        <f t="shared" si="110"/>
        <v/>
      </c>
      <c r="AM75" t="str">
        <f t="shared" si="111"/>
        <v/>
      </c>
      <c r="AN75" t="str">
        <f t="shared" si="112"/>
        <v/>
      </c>
      <c r="AO75">
        <v>69</v>
      </c>
    </row>
    <row r="76" spans="17:64" ht="14.25" customHeight="1" x14ac:dyDescent="0.2">
      <c r="Q76">
        <v>70</v>
      </c>
      <c r="R76" t="str">
        <f>IF(Q76&lt;=Q$6,VLOOKUP(Q76,申込一覧表!AI:AJ,2,0),"")</f>
        <v/>
      </c>
      <c r="S76" t="str">
        <f>IF(Q76&lt;=Q$6,VLOOKUP(R76,申込一覧表!$AJ$6:$AK$87,2,0),"")</f>
        <v/>
      </c>
      <c r="T76">
        <f>IF(Q76&lt;=Q$6,VLOOKUP(Q76,申込一覧表!AI:AL,4,0),0)</f>
        <v>0</v>
      </c>
      <c r="U76" s="21" t="str">
        <f t="shared" si="117"/>
        <v/>
      </c>
      <c r="W76" t="str">
        <f>IF(Q76&lt;=Q$6,VLOOKUP(Q76,申込一覧表!AI:AR,10,0),"")</f>
        <v/>
      </c>
      <c r="X76" t="str">
        <f>IF(Q76&lt;=Q$6,VLOOKUP(Q76,申込一覧表!AI:AO,7,0),"")</f>
        <v/>
      </c>
      <c r="Y76">
        <f t="shared" si="94"/>
        <v>112</v>
      </c>
      <c r="Z76">
        <f t="shared" si="95"/>
        <v>112</v>
      </c>
      <c r="AA76">
        <f t="shared" si="131"/>
        <v>56</v>
      </c>
      <c r="AB76">
        <f t="shared" si="132"/>
        <v>0</v>
      </c>
      <c r="AC76" t="str">
        <f t="shared" si="101"/>
        <v/>
      </c>
      <c r="AD76" t="str">
        <f t="shared" si="102"/>
        <v/>
      </c>
      <c r="AE76" t="str">
        <f t="shared" si="103"/>
        <v/>
      </c>
      <c r="AF76" t="str">
        <f t="shared" si="104"/>
        <v/>
      </c>
      <c r="AG76" t="str">
        <f t="shared" si="105"/>
        <v/>
      </c>
      <c r="AH76" t="str">
        <f t="shared" si="106"/>
        <v/>
      </c>
      <c r="AI76" t="str">
        <f t="shared" si="107"/>
        <v/>
      </c>
      <c r="AJ76" t="str">
        <f t="shared" si="108"/>
        <v/>
      </c>
      <c r="AK76" t="str">
        <f t="shared" si="109"/>
        <v/>
      </c>
      <c r="AL76" t="str">
        <f t="shared" si="110"/>
        <v/>
      </c>
      <c r="AM76" t="str">
        <f t="shared" si="111"/>
        <v/>
      </c>
      <c r="AN76" t="str">
        <f t="shared" si="112"/>
        <v/>
      </c>
      <c r="AO76">
        <v>70</v>
      </c>
    </row>
    <row r="77" spans="17:64" ht="14.25" customHeight="1" x14ac:dyDescent="0.2">
      <c r="Q77">
        <v>71</v>
      </c>
      <c r="R77" t="str">
        <f>IF(Q77&lt;=Q$6,VLOOKUP(Q77,申込一覧表!AI:AJ,2,0),"")</f>
        <v/>
      </c>
      <c r="S77" t="str">
        <f>IF(Q77&lt;=Q$6,VLOOKUP(R77,申込一覧表!$AJ$6:$AK$87,2,0),"")</f>
        <v/>
      </c>
      <c r="T77">
        <f>IF(Q77&lt;=Q$6,VLOOKUP(Q77,申込一覧表!AI:AL,4,0),0)</f>
        <v>0</v>
      </c>
      <c r="U77" s="21" t="str">
        <f t="shared" si="117"/>
        <v/>
      </c>
      <c r="W77" t="str">
        <f>IF(Q77&lt;=Q$6,VLOOKUP(Q77,申込一覧表!AI:AR,10,0),"")</f>
        <v/>
      </c>
      <c r="X77" t="str">
        <f>IF(Q77&lt;=Q$6,VLOOKUP(Q77,申込一覧表!AI:AO,7,0),"")</f>
        <v/>
      </c>
      <c r="Y77">
        <f t="shared" si="94"/>
        <v>112</v>
      </c>
      <c r="Z77">
        <f t="shared" si="95"/>
        <v>112</v>
      </c>
      <c r="AA77">
        <f t="shared" si="131"/>
        <v>56</v>
      </c>
      <c r="AB77">
        <f t="shared" si="132"/>
        <v>0</v>
      </c>
      <c r="AC77" t="str">
        <f t="shared" si="101"/>
        <v/>
      </c>
      <c r="AD77" t="str">
        <f t="shared" si="102"/>
        <v/>
      </c>
      <c r="AE77" t="str">
        <f t="shared" si="103"/>
        <v/>
      </c>
      <c r="AF77" t="str">
        <f t="shared" si="104"/>
        <v/>
      </c>
      <c r="AG77" t="str">
        <f t="shared" si="105"/>
        <v/>
      </c>
      <c r="AH77" t="str">
        <f t="shared" si="106"/>
        <v/>
      </c>
      <c r="AI77" t="str">
        <f t="shared" si="107"/>
        <v/>
      </c>
      <c r="AJ77" t="str">
        <f t="shared" si="108"/>
        <v/>
      </c>
      <c r="AK77" t="str">
        <f t="shared" si="109"/>
        <v/>
      </c>
      <c r="AL77" t="str">
        <f t="shared" si="110"/>
        <v/>
      </c>
      <c r="AM77" t="str">
        <f t="shared" si="111"/>
        <v/>
      </c>
      <c r="AN77" t="str">
        <f t="shared" si="112"/>
        <v/>
      </c>
      <c r="AO77">
        <v>71</v>
      </c>
    </row>
    <row r="78" spans="17:64" ht="14.25" customHeight="1" x14ac:dyDescent="0.2">
      <c r="Q78">
        <v>72</v>
      </c>
      <c r="R78" t="str">
        <f>IF(Q78&lt;=Q$6,VLOOKUP(Q78,申込一覧表!AI:AJ,2,0),"")</f>
        <v/>
      </c>
      <c r="S78" t="str">
        <f>IF(Q78&lt;=Q$6,VLOOKUP(R78,申込一覧表!$AJ$6:$AK$87,2,0),"")</f>
        <v/>
      </c>
      <c r="T78">
        <f>IF(Q78&lt;=Q$6,VLOOKUP(Q78,申込一覧表!AI:AL,4,0),0)</f>
        <v>0</v>
      </c>
      <c r="U78" s="21" t="str">
        <f t="shared" si="117"/>
        <v/>
      </c>
      <c r="W78" t="str">
        <f>IF(Q78&lt;=Q$6,VLOOKUP(Q78,申込一覧表!AI:AR,10,0),"")</f>
        <v/>
      </c>
      <c r="X78" t="str">
        <f>IF(Q78&lt;=Q$6,VLOOKUP(Q78,申込一覧表!AI:AO,7,0),"")</f>
        <v/>
      </c>
      <c r="Y78">
        <f t="shared" si="94"/>
        <v>112</v>
      </c>
      <c r="Z78">
        <f t="shared" si="95"/>
        <v>112</v>
      </c>
      <c r="AA78">
        <f t="shared" si="131"/>
        <v>56</v>
      </c>
      <c r="AB78">
        <f t="shared" si="132"/>
        <v>0</v>
      </c>
      <c r="AC78" t="str">
        <f t="shared" si="101"/>
        <v/>
      </c>
      <c r="AD78" t="str">
        <f t="shared" si="102"/>
        <v/>
      </c>
      <c r="AE78" t="str">
        <f t="shared" si="103"/>
        <v/>
      </c>
      <c r="AF78" t="str">
        <f t="shared" si="104"/>
        <v/>
      </c>
      <c r="AG78" t="str">
        <f t="shared" si="105"/>
        <v/>
      </c>
      <c r="AH78" t="str">
        <f t="shared" si="106"/>
        <v/>
      </c>
      <c r="AI78" t="str">
        <f t="shared" si="107"/>
        <v/>
      </c>
      <c r="AJ78" t="str">
        <f t="shared" si="108"/>
        <v/>
      </c>
      <c r="AK78" t="str">
        <f t="shared" si="109"/>
        <v/>
      </c>
      <c r="AL78" t="str">
        <f t="shared" si="110"/>
        <v/>
      </c>
      <c r="AM78" t="str">
        <f t="shared" si="111"/>
        <v/>
      </c>
      <c r="AN78" t="str">
        <f t="shared" si="112"/>
        <v/>
      </c>
      <c r="AO78">
        <v>72</v>
      </c>
    </row>
    <row r="79" spans="17:64" ht="14.25" customHeight="1" x14ac:dyDescent="0.2">
      <c r="Q79">
        <v>73</v>
      </c>
      <c r="R79" t="str">
        <f>IF(Q79&lt;=Q$6,VLOOKUP(Q79,申込一覧表!AI:AJ,2,0),"")</f>
        <v/>
      </c>
      <c r="S79" t="str">
        <f>IF(Q79&lt;=Q$6,VLOOKUP(R79,申込一覧表!$AJ$6:$AK$87,2,0),"")</f>
        <v/>
      </c>
      <c r="T79">
        <f>IF(Q79&lt;=Q$6,VLOOKUP(Q79,申込一覧表!AI:AL,4,0),0)</f>
        <v>0</v>
      </c>
      <c r="U79" s="21" t="str">
        <f t="shared" si="117"/>
        <v/>
      </c>
      <c r="W79" t="str">
        <f>IF(Q79&lt;=Q$6,VLOOKUP(Q79,申込一覧表!AI:AR,10,0),"")</f>
        <v/>
      </c>
      <c r="X79" t="str">
        <f>IF(Q79&lt;=Q$6,VLOOKUP(Q79,申込一覧表!AI:AO,7,0),"")</f>
        <v/>
      </c>
      <c r="Y79">
        <f t="shared" si="94"/>
        <v>112</v>
      </c>
      <c r="Z79">
        <f t="shared" si="95"/>
        <v>112</v>
      </c>
      <c r="AA79">
        <f t="shared" si="131"/>
        <v>56</v>
      </c>
      <c r="AB79">
        <f t="shared" si="132"/>
        <v>0</v>
      </c>
      <c r="AC79" t="str">
        <f t="shared" si="101"/>
        <v/>
      </c>
      <c r="AD79" t="str">
        <f t="shared" si="102"/>
        <v/>
      </c>
      <c r="AE79" t="str">
        <f t="shared" si="103"/>
        <v/>
      </c>
      <c r="AF79" t="str">
        <f t="shared" si="104"/>
        <v/>
      </c>
      <c r="AG79" t="str">
        <f t="shared" si="105"/>
        <v/>
      </c>
      <c r="AH79" t="str">
        <f t="shared" si="106"/>
        <v/>
      </c>
      <c r="AI79" t="str">
        <f t="shared" si="107"/>
        <v/>
      </c>
      <c r="AJ79" t="str">
        <f t="shared" si="108"/>
        <v/>
      </c>
      <c r="AK79" t="str">
        <f t="shared" si="109"/>
        <v/>
      </c>
      <c r="AL79" t="str">
        <f t="shared" si="110"/>
        <v/>
      </c>
      <c r="AM79" t="str">
        <f t="shared" si="111"/>
        <v/>
      </c>
      <c r="AN79" t="str">
        <f t="shared" si="112"/>
        <v/>
      </c>
      <c r="AO79">
        <v>73</v>
      </c>
    </row>
    <row r="80" spans="17:64" ht="14.25" customHeight="1" x14ac:dyDescent="0.2">
      <c r="Q80">
        <v>74</v>
      </c>
      <c r="R80" t="str">
        <f>IF(Q80&lt;=Q$6,VLOOKUP(Q80,申込一覧表!AI:AJ,2,0),"")</f>
        <v/>
      </c>
      <c r="S80" t="str">
        <f>IF(Q80&lt;=Q$6,VLOOKUP(R80,申込一覧表!$AJ$6:$AK$87,2,0),"")</f>
        <v/>
      </c>
      <c r="T80">
        <f>IF(Q80&lt;=Q$6,VLOOKUP(Q80,申込一覧表!AI:AL,4,0),0)</f>
        <v>0</v>
      </c>
      <c r="U80" s="21" t="str">
        <f t="shared" si="117"/>
        <v/>
      </c>
      <c r="W80" t="str">
        <f>IF(Q80&lt;=Q$6,VLOOKUP(Q80,申込一覧表!AI:AR,10,0),"")</f>
        <v/>
      </c>
      <c r="X80" t="str">
        <f>IF(Q80&lt;=Q$6,VLOOKUP(Q80,申込一覧表!AI:AO,7,0),"")</f>
        <v/>
      </c>
      <c r="Y80">
        <f t="shared" si="94"/>
        <v>112</v>
      </c>
      <c r="Z80">
        <f t="shared" si="95"/>
        <v>112</v>
      </c>
      <c r="AA80">
        <f t="shared" si="131"/>
        <v>56</v>
      </c>
      <c r="AB80">
        <f t="shared" si="132"/>
        <v>0</v>
      </c>
      <c r="AC80" t="str">
        <f t="shared" si="101"/>
        <v/>
      </c>
      <c r="AD80" t="str">
        <f t="shared" si="102"/>
        <v/>
      </c>
      <c r="AE80" t="str">
        <f t="shared" si="103"/>
        <v/>
      </c>
      <c r="AF80" t="str">
        <f t="shared" si="104"/>
        <v/>
      </c>
      <c r="AG80" t="str">
        <f t="shared" si="105"/>
        <v/>
      </c>
      <c r="AH80" t="str">
        <f t="shared" si="106"/>
        <v/>
      </c>
      <c r="AI80" t="str">
        <f t="shared" si="107"/>
        <v/>
      </c>
      <c r="AJ80" t="str">
        <f t="shared" si="108"/>
        <v/>
      </c>
      <c r="AK80" t="str">
        <f t="shared" si="109"/>
        <v/>
      </c>
      <c r="AL80" t="str">
        <f t="shared" si="110"/>
        <v/>
      </c>
      <c r="AM80" t="str">
        <f t="shared" si="111"/>
        <v/>
      </c>
      <c r="AN80" t="str">
        <f t="shared" si="112"/>
        <v/>
      </c>
      <c r="AO80">
        <v>74</v>
      </c>
    </row>
    <row r="81" spans="17:41" ht="14.25" customHeight="1" x14ac:dyDescent="0.2">
      <c r="Q81">
        <v>75</v>
      </c>
      <c r="R81" t="str">
        <f>IF(Q81&lt;=Q$6,VLOOKUP(Q81,申込一覧表!AI:AJ,2,0),"")</f>
        <v/>
      </c>
      <c r="S81" t="str">
        <f>IF(Q81&lt;=Q$6,VLOOKUP(R81,申込一覧表!$AJ$6:$AK$87,2,0),"")</f>
        <v/>
      </c>
      <c r="T81">
        <f>IF(Q81&lt;=Q$6,VLOOKUP(Q81,申込一覧表!AI:AL,4,0),0)</f>
        <v>0</v>
      </c>
      <c r="U81" s="21" t="str">
        <f t="shared" si="117"/>
        <v/>
      </c>
      <c r="W81" t="str">
        <f>IF(Q81&lt;=Q$6,VLOOKUP(Q81,申込一覧表!AI:AR,10,0),"")</f>
        <v/>
      </c>
      <c r="X81" t="str">
        <f>IF(Q81&lt;=Q$6,VLOOKUP(Q81,申込一覧表!AI:AO,7,0),"")</f>
        <v/>
      </c>
      <c r="Y81">
        <f t="shared" si="94"/>
        <v>112</v>
      </c>
      <c r="Z81">
        <f t="shared" si="95"/>
        <v>112</v>
      </c>
      <c r="AA81">
        <f t="shared" si="131"/>
        <v>56</v>
      </c>
      <c r="AB81">
        <f t="shared" si="132"/>
        <v>0</v>
      </c>
      <c r="AC81" t="str">
        <f t="shared" si="101"/>
        <v/>
      </c>
      <c r="AD81" t="str">
        <f t="shared" si="102"/>
        <v/>
      </c>
      <c r="AE81" t="str">
        <f t="shared" si="103"/>
        <v/>
      </c>
      <c r="AF81" t="str">
        <f t="shared" si="104"/>
        <v/>
      </c>
      <c r="AG81" t="str">
        <f t="shared" si="105"/>
        <v/>
      </c>
      <c r="AH81" t="str">
        <f t="shared" si="106"/>
        <v/>
      </c>
      <c r="AI81" t="str">
        <f t="shared" si="107"/>
        <v/>
      </c>
      <c r="AJ81" t="str">
        <f t="shared" si="108"/>
        <v/>
      </c>
      <c r="AK81" t="str">
        <f t="shared" si="109"/>
        <v/>
      </c>
      <c r="AL81" t="str">
        <f t="shared" si="110"/>
        <v/>
      </c>
      <c r="AM81" t="str">
        <f t="shared" si="111"/>
        <v/>
      </c>
      <c r="AN81" t="str">
        <f t="shared" si="112"/>
        <v/>
      </c>
      <c r="AO81">
        <v>75</v>
      </c>
    </row>
    <row r="82" spans="17:41" ht="14.25" customHeight="1" x14ac:dyDescent="0.2">
      <c r="Q82">
        <v>76</v>
      </c>
      <c r="R82" t="str">
        <f>IF(Q82&lt;=Q$6,VLOOKUP(Q82,申込一覧表!AI:AJ,2,0),"")</f>
        <v/>
      </c>
      <c r="S82" t="str">
        <f>IF(Q82&lt;=Q$6,VLOOKUP(R82,申込一覧表!$AJ$6:$AK$87,2,0),"")</f>
        <v/>
      </c>
      <c r="T82">
        <f>IF(Q82&lt;=Q$6,VLOOKUP(Q82,申込一覧表!AI:AL,4,0),0)</f>
        <v>0</v>
      </c>
      <c r="U82" s="21" t="str">
        <f t="shared" si="117"/>
        <v/>
      </c>
      <c r="W82" t="str">
        <f>IF(Q82&lt;=Q$6,VLOOKUP(Q82,申込一覧表!AI:AR,10,0),"")</f>
        <v/>
      </c>
      <c r="X82" t="str">
        <f>IF(Q82&lt;=Q$6,VLOOKUP(Q82,申込一覧表!AI:AO,7,0),"")</f>
        <v/>
      </c>
      <c r="Y82">
        <f t="shared" si="94"/>
        <v>112</v>
      </c>
      <c r="Z82">
        <f t="shared" si="95"/>
        <v>112</v>
      </c>
      <c r="AA82">
        <f t="shared" si="131"/>
        <v>56</v>
      </c>
      <c r="AB82">
        <f t="shared" si="132"/>
        <v>0</v>
      </c>
      <c r="AC82" t="str">
        <f t="shared" si="101"/>
        <v/>
      </c>
      <c r="AD82" t="str">
        <f t="shared" si="102"/>
        <v/>
      </c>
      <c r="AE82" t="str">
        <f t="shared" si="103"/>
        <v/>
      </c>
      <c r="AF82" t="str">
        <f t="shared" si="104"/>
        <v/>
      </c>
      <c r="AG82" t="str">
        <f t="shared" si="105"/>
        <v/>
      </c>
      <c r="AH82" t="str">
        <f t="shared" si="106"/>
        <v/>
      </c>
      <c r="AI82" t="str">
        <f t="shared" si="107"/>
        <v/>
      </c>
      <c r="AJ82" t="str">
        <f t="shared" si="108"/>
        <v/>
      </c>
      <c r="AK82" t="str">
        <f t="shared" si="109"/>
        <v/>
      </c>
      <c r="AL82" t="str">
        <f t="shared" si="110"/>
        <v/>
      </c>
      <c r="AM82" t="str">
        <f t="shared" si="111"/>
        <v/>
      </c>
      <c r="AN82" t="str">
        <f t="shared" si="112"/>
        <v/>
      </c>
      <c r="AO82">
        <v>76</v>
      </c>
    </row>
    <row r="83" spans="17:41" ht="14.25" customHeight="1" x14ac:dyDescent="0.2">
      <c r="Q83">
        <v>77</v>
      </c>
      <c r="R83" t="str">
        <f>IF(Q83&lt;=Q$6,VLOOKUP(Q83,申込一覧表!AI:AJ,2,0),"")</f>
        <v/>
      </c>
      <c r="S83" t="str">
        <f>IF(Q83&lt;=Q$6,VLOOKUP(R83,申込一覧表!$AJ$6:$AK$87,2,0),"")</f>
        <v/>
      </c>
      <c r="T83">
        <f>IF(Q83&lt;=Q$6,VLOOKUP(Q83,申込一覧表!AI:AL,4,0),0)</f>
        <v>0</v>
      </c>
      <c r="U83" s="21" t="str">
        <f t="shared" si="117"/>
        <v/>
      </c>
      <c r="W83" t="str">
        <f>IF(Q83&lt;=Q$6,VLOOKUP(Q83,申込一覧表!AI:AR,10,0),"")</f>
        <v/>
      </c>
      <c r="X83" t="str">
        <f>IF(Q83&lt;=Q$6,VLOOKUP(Q83,申込一覧表!AI:AO,7,0),"")</f>
        <v/>
      </c>
      <c r="Y83">
        <f t="shared" si="94"/>
        <v>112</v>
      </c>
      <c r="Z83">
        <f t="shared" si="95"/>
        <v>112</v>
      </c>
      <c r="AA83">
        <f t="shared" si="131"/>
        <v>56</v>
      </c>
      <c r="AB83">
        <f t="shared" si="132"/>
        <v>0</v>
      </c>
      <c r="AC83" t="str">
        <f t="shared" si="101"/>
        <v/>
      </c>
      <c r="AD83" t="str">
        <f t="shared" si="102"/>
        <v/>
      </c>
      <c r="AE83" t="str">
        <f t="shared" si="103"/>
        <v/>
      </c>
      <c r="AF83" t="str">
        <f t="shared" si="104"/>
        <v/>
      </c>
      <c r="AG83" t="str">
        <f t="shared" si="105"/>
        <v/>
      </c>
      <c r="AH83" t="str">
        <f t="shared" si="106"/>
        <v/>
      </c>
      <c r="AI83" t="str">
        <f t="shared" si="107"/>
        <v/>
      </c>
      <c r="AJ83" t="str">
        <f t="shared" si="108"/>
        <v/>
      </c>
      <c r="AK83" t="str">
        <f t="shared" si="109"/>
        <v/>
      </c>
      <c r="AL83" t="str">
        <f t="shared" si="110"/>
        <v/>
      </c>
      <c r="AM83" t="str">
        <f t="shared" si="111"/>
        <v/>
      </c>
      <c r="AN83" t="str">
        <f t="shared" si="112"/>
        <v/>
      </c>
      <c r="AO83">
        <v>77</v>
      </c>
    </row>
    <row r="84" spans="17:41" ht="14.25" customHeight="1" x14ac:dyDescent="0.2">
      <c r="Q84">
        <v>78</v>
      </c>
      <c r="R84" t="str">
        <f>IF(Q84&lt;=Q$6,VLOOKUP(Q84,申込一覧表!AI:AJ,2,0),"")</f>
        <v/>
      </c>
      <c r="S84" t="str">
        <f>IF(Q84&lt;=Q$6,VLOOKUP(R84,申込一覧表!$AJ$6:$AK$87,2,0),"")</f>
        <v/>
      </c>
      <c r="T84">
        <f>IF(Q84&lt;=Q$6,VLOOKUP(Q84,申込一覧表!AI:AL,4,0),0)</f>
        <v>0</v>
      </c>
      <c r="U84" s="21" t="str">
        <f t="shared" si="117"/>
        <v/>
      </c>
      <c r="W84" t="str">
        <f>IF(Q84&lt;=Q$6,VLOOKUP(Q84,申込一覧表!AI:AR,10,0),"")</f>
        <v/>
      </c>
      <c r="X84" t="str">
        <f>IF(Q84&lt;=Q$6,VLOOKUP(Q84,申込一覧表!AI:AO,7,0),"")</f>
        <v/>
      </c>
      <c r="Y84">
        <f t="shared" si="94"/>
        <v>112</v>
      </c>
      <c r="Z84">
        <f t="shared" si="95"/>
        <v>112</v>
      </c>
      <c r="AA84">
        <f t="shared" si="131"/>
        <v>56</v>
      </c>
      <c r="AB84">
        <f t="shared" si="132"/>
        <v>0</v>
      </c>
      <c r="AC84" t="str">
        <f t="shared" si="101"/>
        <v/>
      </c>
      <c r="AD84" t="str">
        <f t="shared" si="102"/>
        <v/>
      </c>
      <c r="AE84" t="str">
        <f t="shared" si="103"/>
        <v/>
      </c>
      <c r="AF84" t="str">
        <f t="shared" si="104"/>
        <v/>
      </c>
      <c r="AG84" t="str">
        <f t="shared" si="105"/>
        <v/>
      </c>
      <c r="AH84" t="str">
        <f t="shared" si="106"/>
        <v/>
      </c>
      <c r="AI84" t="str">
        <f t="shared" si="107"/>
        <v/>
      </c>
      <c r="AJ84" t="str">
        <f t="shared" si="108"/>
        <v/>
      </c>
      <c r="AK84" t="str">
        <f t="shared" si="109"/>
        <v/>
      </c>
      <c r="AL84" t="str">
        <f t="shared" si="110"/>
        <v/>
      </c>
      <c r="AM84" t="str">
        <f t="shared" si="111"/>
        <v/>
      </c>
      <c r="AN84" t="str">
        <f t="shared" si="112"/>
        <v/>
      </c>
      <c r="AO84">
        <v>78</v>
      </c>
    </row>
    <row r="85" spans="17:41" ht="14.25" customHeight="1" x14ac:dyDescent="0.2">
      <c r="Q85">
        <v>79</v>
      </c>
      <c r="R85" t="str">
        <f>IF(Q85&lt;=Q$6,VLOOKUP(Q85,申込一覧表!AI:AJ,2,0),"")</f>
        <v/>
      </c>
      <c r="S85" t="str">
        <f>IF(Q85&lt;=Q$6,VLOOKUP(R85,申込一覧表!$AJ$6:$AK$87,2,0),"")</f>
        <v/>
      </c>
      <c r="T85">
        <f>IF(Q85&lt;=Q$6,VLOOKUP(Q85,申込一覧表!AI:AL,4,0),0)</f>
        <v>0</v>
      </c>
      <c r="U85" s="21" t="str">
        <f t="shared" si="117"/>
        <v/>
      </c>
      <c r="W85" t="str">
        <f>IF(Q85&lt;=Q$6,VLOOKUP(Q85,申込一覧表!AI:AR,10,0),"")</f>
        <v/>
      </c>
      <c r="X85" t="str">
        <f>IF(Q85&lt;=Q$6,VLOOKUP(Q85,申込一覧表!AI:AO,7,0),"")</f>
        <v/>
      </c>
      <c r="Y85">
        <f t="shared" si="94"/>
        <v>112</v>
      </c>
      <c r="Z85">
        <f t="shared" si="95"/>
        <v>112</v>
      </c>
      <c r="AA85">
        <f t="shared" si="131"/>
        <v>56</v>
      </c>
      <c r="AB85">
        <f t="shared" si="132"/>
        <v>0</v>
      </c>
      <c r="AC85" t="str">
        <f t="shared" si="101"/>
        <v/>
      </c>
      <c r="AD85" t="str">
        <f t="shared" si="102"/>
        <v/>
      </c>
      <c r="AE85" t="str">
        <f t="shared" si="103"/>
        <v/>
      </c>
      <c r="AF85" t="str">
        <f t="shared" si="104"/>
        <v/>
      </c>
      <c r="AG85" t="str">
        <f t="shared" si="105"/>
        <v/>
      </c>
      <c r="AH85" t="str">
        <f t="shared" si="106"/>
        <v/>
      </c>
      <c r="AI85" t="str">
        <f t="shared" si="107"/>
        <v/>
      </c>
      <c r="AJ85" t="str">
        <f t="shared" si="108"/>
        <v/>
      </c>
      <c r="AK85" t="str">
        <f t="shared" si="109"/>
        <v/>
      </c>
      <c r="AL85" t="str">
        <f t="shared" si="110"/>
        <v/>
      </c>
      <c r="AM85" t="str">
        <f t="shared" si="111"/>
        <v/>
      </c>
      <c r="AN85" t="str">
        <f t="shared" si="112"/>
        <v/>
      </c>
      <c r="AO85">
        <v>79</v>
      </c>
    </row>
    <row r="86" spans="17:41" ht="14.25" customHeight="1" x14ac:dyDescent="0.2">
      <c r="Q86">
        <v>80</v>
      </c>
      <c r="R86" t="str">
        <f>IF(Q86&lt;=Q$6,VLOOKUP(Q86,申込一覧表!AI:AJ,2,0),"")</f>
        <v/>
      </c>
      <c r="S86" t="str">
        <f>IF(Q86&lt;=Q$6,VLOOKUP(R86,申込一覧表!$AJ$6:$AK$87,2,0),"")</f>
        <v/>
      </c>
      <c r="T86">
        <f>IF(Q86&lt;=Q$6,VLOOKUP(Q86,申込一覧表!AI:AL,4,0),0)</f>
        <v>0</v>
      </c>
      <c r="U86" s="21" t="str">
        <f t="shared" si="117"/>
        <v/>
      </c>
      <c r="W86" t="str">
        <f>IF(Q86&lt;=Q$6,VLOOKUP(Q86,申込一覧表!AI:AR,10,0),"")</f>
        <v/>
      </c>
      <c r="X86" t="str">
        <f>IF(Q86&lt;=Q$6,VLOOKUP(Q86,申込一覧表!AI:AO,7,0),"")</f>
        <v/>
      </c>
      <c r="Y86">
        <f t="shared" si="94"/>
        <v>112</v>
      </c>
      <c r="Z86">
        <f t="shared" si="95"/>
        <v>112</v>
      </c>
      <c r="AA86">
        <f t="shared" si="131"/>
        <v>56</v>
      </c>
      <c r="AB86">
        <f t="shared" si="132"/>
        <v>0</v>
      </c>
      <c r="AC86" t="str">
        <f t="shared" si="101"/>
        <v/>
      </c>
      <c r="AD86" t="str">
        <f t="shared" si="102"/>
        <v/>
      </c>
      <c r="AE86" t="str">
        <f t="shared" si="103"/>
        <v/>
      </c>
      <c r="AF86" t="str">
        <f t="shared" si="104"/>
        <v/>
      </c>
      <c r="AG86" t="str">
        <f t="shared" si="105"/>
        <v/>
      </c>
      <c r="AH86" t="str">
        <f t="shared" si="106"/>
        <v/>
      </c>
      <c r="AI86" t="str">
        <f t="shared" si="107"/>
        <v/>
      </c>
      <c r="AJ86" t="str">
        <f t="shared" si="108"/>
        <v/>
      </c>
      <c r="AK86" t="str">
        <f t="shared" si="109"/>
        <v/>
      </c>
      <c r="AL86" t="str">
        <f t="shared" si="110"/>
        <v/>
      </c>
      <c r="AM86" t="str">
        <f t="shared" si="111"/>
        <v/>
      </c>
      <c r="AN86" t="str">
        <f t="shared" si="112"/>
        <v/>
      </c>
      <c r="AO86">
        <v>80</v>
      </c>
    </row>
    <row r="87" spans="17:41" ht="14.25" customHeight="1" x14ac:dyDescent="0.2">
      <c r="Q87">
        <v>81</v>
      </c>
      <c r="R87" t="str">
        <f>IF(Q87&lt;=Q$6,VLOOKUP(Q87,申込一覧表!AI:AJ,2,0),"")</f>
        <v/>
      </c>
      <c r="S87" t="str">
        <f>IF(Q87&lt;=Q$6,VLOOKUP(R87,申込一覧表!$AJ$6:$AK$87,2,0),"")</f>
        <v/>
      </c>
      <c r="T87">
        <f>IF(Q87&lt;=Q$6,VLOOKUP(Q87,申込一覧表!AI:AL,4,0),0)</f>
        <v>0</v>
      </c>
      <c r="U87" s="21" t="str">
        <f t="shared" si="117"/>
        <v/>
      </c>
      <c r="W87" t="str">
        <f>IF(Q87&lt;=Q$6,VLOOKUP(Q87,申込一覧表!AI:AR,10,0),"")</f>
        <v/>
      </c>
      <c r="X87" t="str">
        <f>IF(Q87&lt;=Q$6,VLOOKUP(Q87,申込一覧表!AI:AO,7,0),"")</f>
        <v/>
      </c>
      <c r="Y87">
        <f t="shared" si="94"/>
        <v>112</v>
      </c>
      <c r="Z87">
        <f t="shared" si="95"/>
        <v>112</v>
      </c>
      <c r="AA87">
        <f t="shared" si="131"/>
        <v>56</v>
      </c>
      <c r="AB87">
        <f t="shared" si="132"/>
        <v>0</v>
      </c>
      <c r="AC87" t="str">
        <f t="shared" si="101"/>
        <v/>
      </c>
      <c r="AD87" t="str">
        <f t="shared" si="102"/>
        <v/>
      </c>
      <c r="AE87" t="str">
        <f t="shared" si="103"/>
        <v/>
      </c>
      <c r="AF87" t="str">
        <f t="shared" si="104"/>
        <v/>
      </c>
      <c r="AG87" t="str">
        <f t="shared" si="105"/>
        <v/>
      </c>
      <c r="AH87" t="str">
        <f t="shared" si="106"/>
        <v/>
      </c>
      <c r="AI87" t="str">
        <f t="shared" si="107"/>
        <v/>
      </c>
      <c r="AJ87" t="str">
        <f t="shared" si="108"/>
        <v/>
      </c>
      <c r="AK87" t="str">
        <f t="shared" si="109"/>
        <v/>
      </c>
      <c r="AL87" t="str">
        <f t="shared" si="110"/>
        <v/>
      </c>
      <c r="AM87" t="str">
        <f t="shared" si="111"/>
        <v/>
      </c>
      <c r="AN87" t="str">
        <f t="shared" si="112"/>
        <v/>
      </c>
      <c r="AO87">
        <v>81</v>
      </c>
    </row>
    <row r="88" spans="17:41" ht="14.25" customHeight="1" x14ac:dyDescent="0.2">
      <c r="Q88">
        <v>82</v>
      </c>
      <c r="R88" t="str">
        <f>IF(Q88&lt;=Q$6,VLOOKUP(Q88,申込一覧表!AI:AJ,2,0),"")</f>
        <v/>
      </c>
      <c r="S88" t="str">
        <f>IF(Q88&lt;=Q$6,VLOOKUP(R88,申込一覧表!$AJ$6:$AK$87,2,0),"")</f>
        <v/>
      </c>
      <c r="T88">
        <f>IF(Q88&lt;=Q$6,VLOOKUP(Q88,申込一覧表!AI:AL,4,0),0)</f>
        <v>0</v>
      </c>
      <c r="U88" s="21" t="str">
        <f t="shared" si="117"/>
        <v/>
      </c>
      <c r="W88" t="str">
        <f>IF(Q88&lt;=Q$6,VLOOKUP(Q88,申込一覧表!AI:AR,10,0),"")</f>
        <v/>
      </c>
      <c r="X88" t="str">
        <f>IF(Q88&lt;=Q$6,VLOOKUP(Q88,申込一覧表!AI:AO,7,0),"")</f>
        <v/>
      </c>
      <c r="Y88">
        <f t="shared" si="94"/>
        <v>112</v>
      </c>
      <c r="Z88">
        <f t="shared" si="95"/>
        <v>112</v>
      </c>
      <c r="AA88">
        <f t="shared" si="131"/>
        <v>56</v>
      </c>
      <c r="AB88">
        <f t="shared" si="132"/>
        <v>0</v>
      </c>
      <c r="AC88" t="str">
        <f t="shared" si="101"/>
        <v/>
      </c>
      <c r="AD88" t="str">
        <f t="shared" si="102"/>
        <v/>
      </c>
      <c r="AE88" t="str">
        <f t="shared" si="103"/>
        <v/>
      </c>
      <c r="AF88" t="str">
        <f t="shared" si="104"/>
        <v/>
      </c>
      <c r="AG88" t="str">
        <f t="shared" si="105"/>
        <v/>
      </c>
      <c r="AH88" t="str">
        <f t="shared" si="106"/>
        <v/>
      </c>
      <c r="AI88" t="str">
        <f t="shared" si="107"/>
        <v/>
      </c>
      <c r="AJ88" t="str">
        <f t="shared" si="108"/>
        <v/>
      </c>
      <c r="AK88" t="str">
        <f t="shared" si="109"/>
        <v/>
      </c>
      <c r="AL88" t="str">
        <f t="shared" si="110"/>
        <v/>
      </c>
      <c r="AM88" t="str">
        <f t="shared" si="111"/>
        <v/>
      </c>
      <c r="AN88" t="str">
        <f t="shared" si="112"/>
        <v/>
      </c>
      <c r="AO88">
        <v>82</v>
      </c>
    </row>
    <row r="89" spans="17:41" ht="14.25" customHeight="1" x14ac:dyDescent="0.2">
      <c r="Q89">
        <v>83</v>
      </c>
      <c r="R89" t="str">
        <f>IF(Q89&lt;=Q$6,VLOOKUP(Q89,申込一覧表!AI:AJ,2,0),"")</f>
        <v/>
      </c>
      <c r="S89" t="str">
        <f>IF(Q89&lt;=Q$6,VLOOKUP(R89,申込一覧表!$AJ$6:$AK$87,2,0),"")</f>
        <v/>
      </c>
      <c r="T89">
        <f>IF(Q89&lt;=Q$6,VLOOKUP(Q89,申込一覧表!AI:AL,4,0),0)</f>
        <v>0</v>
      </c>
      <c r="U89" s="21" t="str">
        <f t="shared" si="117"/>
        <v/>
      </c>
      <c r="W89" t="str">
        <f>IF(Q89&lt;=Q$6,VLOOKUP(Q89,申込一覧表!AI:AR,10,0),"")</f>
        <v/>
      </c>
      <c r="X89" t="str">
        <f>IF(Q89&lt;=Q$6,VLOOKUP(Q89,申込一覧表!AI:AO,7,0),"")</f>
        <v/>
      </c>
      <c r="Y89">
        <f t="shared" si="94"/>
        <v>112</v>
      </c>
      <c r="Z89">
        <f t="shared" si="95"/>
        <v>112</v>
      </c>
      <c r="AA89">
        <f t="shared" si="131"/>
        <v>56</v>
      </c>
      <c r="AB89">
        <f t="shared" si="132"/>
        <v>0</v>
      </c>
      <c r="AC89" t="str">
        <f t="shared" si="101"/>
        <v/>
      </c>
      <c r="AD89" t="str">
        <f t="shared" si="102"/>
        <v/>
      </c>
      <c r="AE89" t="str">
        <f t="shared" si="103"/>
        <v/>
      </c>
      <c r="AF89" t="str">
        <f t="shared" si="104"/>
        <v/>
      </c>
      <c r="AG89" t="str">
        <f t="shared" si="105"/>
        <v/>
      </c>
      <c r="AH89" t="str">
        <f t="shared" si="106"/>
        <v/>
      </c>
      <c r="AI89" t="str">
        <f t="shared" si="107"/>
        <v/>
      </c>
      <c r="AJ89" t="str">
        <f t="shared" si="108"/>
        <v/>
      </c>
      <c r="AK89" t="str">
        <f t="shared" si="109"/>
        <v/>
      </c>
      <c r="AL89" t="str">
        <f t="shared" si="110"/>
        <v/>
      </c>
      <c r="AM89" t="str">
        <f t="shared" si="111"/>
        <v/>
      </c>
      <c r="AN89" t="str">
        <f t="shared" si="112"/>
        <v/>
      </c>
      <c r="AO89">
        <v>83</v>
      </c>
    </row>
    <row r="90" spans="17:41" ht="14.25" customHeight="1" x14ac:dyDescent="0.2">
      <c r="Q90">
        <v>84</v>
      </c>
      <c r="R90" t="str">
        <f>IF(Q90&lt;=Q$6,VLOOKUP(Q90,申込一覧表!AI:AJ,2,0),"")</f>
        <v/>
      </c>
      <c r="S90" t="str">
        <f>IF(Q90&lt;=Q$6,VLOOKUP(R90,申込一覧表!$AJ$6:$AK$87,2,0),"")</f>
        <v/>
      </c>
      <c r="T90">
        <f>IF(Q90&lt;=Q$6,VLOOKUP(Q90,申込一覧表!AI:AL,4,0),0)</f>
        <v>0</v>
      </c>
      <c r="U90" s="21" t="str">
        <f t="shared" si="117"/>
        <v/>
      </c>
      <c r="W90" t="str">
        <f>IF(Q90&lt;=Q$6,VLOOKUP(Q90,申込一覧表!AI:AR,10,0),"")</f>
        <v/>
      </c>
      <c r="X90" t="str">
        <f>IF(Q90&lt;=Q$6,VLOOKUP(Q90,申込一覧表!AI:AO,7,0),"")</f>
        <v/>
      </c>
      <c r="Y90">
        <f t="shared" si="94"/>
        <v>112</v>
      </c>
      <c r="Z90">
        <f t="shared" si="95"/>
        <v>112</v>
      </c>
      <c r="AA90">
        <f t="shared" si="131"/>
        <v>56</v>
      </c>
      <c r="AB90">
        <f t="shared" si="132"/>
        <v>0</v>
      </c>
      <c r="AC90" t="str">
        <f t="shared" si="101"/>
        <v/>
      </c>
      <c r="AD90" t="str">
        <f t="shared" si="102"/>
        <v/>
      </c>
      <c r="AE90" t="str">
        <f t="shared" si="103"/>
        <v/>
      </c>
      <c r="AF90" t="str">
        <f t="shared" si="104"/>
        <v/>
      </c>
      <c r="AG90" t="str">
        <f t="shared" si="105"/>
        <v/>
      </c>
      <c r="AH90" t="str">
        <f t="shared" si="106"/>
        <v/>
      </c>
      <c r="AI90" t="str">
        <f t="shared" si="107"/>
        <v/>
      </c>
      <c r="AJ90" t="str">
        <f t="shared" si="108"/>
        <v/>
      </c>
      <c r="AK90" t="str">
        <f t="shared" si="109"/>
        <v/>
      </c>
      <c r="AL90" t="str">
        <f t="shared" si="110"/>
        <v/>
      </c>
      <c r="AM90" t="str">
        <f t="shared" si="111"/>
        <v/>
      </c>
      <c r="AN90" t="str">
        <f t="shared" si="112"/>
        <v/>
      </c>
      <c r="AO90">
        <v>84</v>
      </c>
    </row>
    <row r="91" spans="17:41" ht="14.25" customHeight="1" x14ac:dyDescent="0.2">
      <c r="Q91">
        <v>85</v>
      </c>
      <c r="R91" t="str">
        <f>IF(Q91&lt;=Q$6,VLOOKUP(Q91,申込一覧表!AI:AJ,2,0),"")</f>
        <v/>
      </c>
      <c r="S91" t="str">
        <f>IF(Q91&lt;=Q$6,VLOOKUP(R91,申込一覧表!$AJ$6:$AK$87,2,0),"")</f>
        <v/>
      </c>
      <c r="T91">
        <f>IF(Q91&lt;=Q$6,VLOOKUP(Q91,申込一覧表!AI:AL,4,0),0)</f>
        <v>0</v>
      </c>
      <c r="U91" s="21" t="str">
        <f t="shared" si="117"/>
        <v/>
      </c>
      <c r="W91" t="str">
        <f>IF(Q91&lt;=Q$6,VLOOKUP(Q91,申込一覧表!AI:AR,10,0),"")</f>
        <v/>
      </c>
      <c r="X91" t="str">
        <f>IF(Q91&lt;=Q$6,VLOOKUP(Q91,申込一覧表!AI:AO,7,0),"")</f>
        <v/>
      </c>
      <c r="Y91">
        <f t="shared" si="94"/>
        <v>112</v>
      </c>
      <c r="Z91">
        <f t="shared" si="95"/>
        <v>112</v>
      </c>
      <c r="AA91">
        <f t="shared" si="131"/>
        <v>56</v>
      </c>
      <c r="AB91">
        <f t="shared" si="132"/>
        <v>0</v>
      </c>
      <c r="AC91" t="str">
        <f t="shared" si="101"/>
        <v/>
      </c>
      <c r="AD91" t="str">
        <f t="shared" si="102"/>
        <v/>
      </c>
      <c r="AE91" t="str">
        <f t="shared" si="103"/>
        <v/>
      </c>
      <c r="AF91" t="str">
        <f t="shared" si="104"/>
        <v/>
      </c>
      <c r="AG91" t="str">
        <f t="shared" si="105"/>
        <v/>
      </c>
      <c r="AH91" t="str">
        <f t="shared" si="106"/>
        <v/>
      </c>
      <c r="AI91" t="str">
        <f t="shared" si="107"/>
        <v/>
      </c>
      <c r="AJ91" t="str">
        <f t="shared" si="108"/>
        <v/>
      </c>
      <c r="AK91" t="str">
        <f t="shared" si="109"/>
        <v/>
      </c>
      <c r="AL91" t="str">
        <f t="shared" si="110"/>
        <v/>
      </c>
      <c r="AM91" t="str">
        <f t="shared" si="111"/>
        <v/>
      </c>
      <c r="AN91" t="str">
        <f t="shared" si="112"/>
        <v/>
      </c>
      <c r="AO91">
        <v>85</v>
      </c>
    </row>
    <row r="92" spans="17:41" ht="14.25" customHeight="1" x14ac:dyDescent="0.2">
      <c r="Q92">
        <v>86</v>
      </c>
      <c r="R92" t="str">
        <f>IF(Q92&lt;=Q$6,VLOOKUP(Q92,申込一覧表!AI:AJ,2,0),"")</f>
        <v/>
      </c>
      <c r="S92" t="str">
        <f>IF(Q92&lt;=Q$6,VLOOKUP(R92,申込一覧表!$AJ$6:$AK$87,2,0),"")</f>
        <v/>
      </c>
      <c r="T92">
        <f>IF(Q92&lt;=Q$6,VLOOKUP(Q92,申込一覧表!AI:AL,4,0),0)</f>
        <v>0</v>
      </c>
      <c r="U92" s="21" t="str">
        <f t="shared" si="117"/>
        <v/>
      </c>
      <c r="W92" t="str">
        <f>IF(Q92&lt;=Q$6,VLOOKUP(Q92,申込一覧表!AI:AR,10,0),"")</f>
        <v/>
      </c>
      <c r="X92" t="str">
        <f>IF(Q92&lt;=Q$6,VLOOKUP(Q92,申込一覧表!AI:AO,7,0),"")</f>
        <v/>
      </c>
      <c r="Y92">
        <f t="shared" si="94"/>
        <v>112</v>
      </c>
      <c r="Z92">
        <f t="shared" si="95"/>
        <v>112</v>
      </c>
      <c r="AA92">
        <f t="shared" si="131"/>
        <v>56</v>
      </c>
      <c r="AB92">
        <f t="shared" si="132"/>
        <v>0</v>
      </c>
      <c r="AC92" t="str">
        <f t="shared" si="101"/>
        <v/>
      </c>
      <c r="AD92" t="str">
        <f t="shared" si="102"/>
        <v/>
      </c>
      <c r="AE92" t="str">
        <f t="shared" si="103"/>
        <v/>
      </c>
      <c r="AF92" t="str">
        <f t="shared" si="104"/>
        <v/>
      </c>
      <c r="AG92" t="str">
        <f t="shared" si="105"/>
        <v/>
      </c>
      <c r="AH92" t="str">
        <f t="shared" si="106"/>
        <v/>
      </c>
      <c r="AI92" t="str">
        <f t="shared" si="107"/>
        <v/>
      </c>
      <c r="AJ92" t="str">
        <f t="shared" si="108"/>
        <v/>
      </c>
      <c r="AK92" t="str">
        <f t="shared" si="109"/>
        <v/>
      </c>
      <c r="AL92" t="str">
        <f t="shared" si="110"/>
        <v/>
      </c>
      <c r="AM92" t="str">
        <f t="shared" si="111"/>
        <v/>
      </c>
      <c r="AN92" t="str">
        <f t="shared" si="112"/>
        <v/>
      </c>
      <c r="AO92">
        <v>86</v>
      </c>
    </row>
    <row r="93" spans="17:41" ht="14.25" customHeight="1" x14ac:dyDescent="0.2">
      <c r="R93" s="21" t="s">
        <v>158</v>
      </c>
      <c r="U93" s="21" t="s">
        <v>159</v>
      </c>
    </row>
    <row r="94" spans="17:41" ht="14.25" customHeight="1" x14ac:dyDescent="0.2">
      <c r="R94" s="22"/>
      <c r="T94">
        <f>申込一覧表!AD87</f>
        <v>0</v>
      </c>
      <c r="U94" s="22"/>
    </row>
    <row r="95" spans="17:41" ht="14.25" customHeight="1" x14ac:dyDescent="0.2">
      <c r="Q95">
        <v>1</v>
      </c>
      <c r="R95" s="22" t="str">
        <f t="shared" ref="R95:R133" si="133">IF(X7=0,U7,"")</f>
        <v/>
      </c>
      <c r="T95">
        <v>1</v>
      </c>
      <c r="U95" s="22" t="str">
        <f>IF(T95&lt;=T$94,VLOOKUP(T95,申込一覧表!$AE$48:$AJ$87,5,0),"")</f>
        <v/>
      </c>
    </row>
    <row r="96" spans="17:41" ht="14.25" customHeight="1" x14ac:dyDescent="0.2">
      <c r="Q96">
        <v>2</v>
      </c>
      <c r="R96" s="22" t="str">
        <f t="shared" si="133"/>
        <v/>
      </c>
      <c r="T96">
        <v>2</v>
      </c>
      <c r="U96" s="22" t="str">
        <f>IF(T96&lt;=T$94,VLOOKUP(T96,申込一覧表!$AE$48:$AJ$87,5,0),"")</f>
        <v/>
      </c>
    </row>
    <row r="97" spans="17:21" ht="14.25" customHeight="1" x14ac:dyDescent="0.2">
      <c r="Q97">
        <v>3</v>
      </c>
      <c r="R97" s="22" t="str">
        <f t="shared" si="133"/>
        <v/>
      </c>
      <c r="T97">
        <v>3</v>
      </c>
      <c r="U97" s="22" t="str">
        <f>IF(T97&lt;=T$94,VLOOKUP(T97,申込一覧表!$AE$48:$AJ$87,5,0),"")</f>
        <v/>
      </c>
    </row>
    <row r="98" spans="17:21" ht="14.25" customHeight="1" x14ac:dyDescent="0.2">
      <c r="Q98">
        <v>4</v>
      </c>
      <c r="R98" s="22" t="str">
        <f t="shared" si="133"/>
        <v/>
      </c>
      <c r="T98">
        <v>4</v>
      </c>
      <c r="U98" s="22" t="str">
        <f>IF(T98&lt;=T$94,VLOOKUP(T98,申込一覧表!$AE$48:$AJ$87,5,0),"")</f>
        <v/>
      </c>
    </row>
    <row r="99" spans="17:21" ht="14.25" customHeight="1" x14ac:dyDescent="0.2">
      <c r="Q99">
        <v>5</v>
      </c>
      <c r="R99" s="22" t="str">
        <f t="shared" si="133"/>
        <v/>
      </c>
      <c r="T99">
        <v>5</v>
      </c>
      <c r="U99" s="22" t="str">
        <f>IF(T99&lt;=T$94,VLOOKUP(T99,申込一覧表!$AE$48:$AJ$87,5,0),"")</f>
        <v/>
      </c>
    </row>
    <row r="100" spans="17:21" ht="14.25" customHeight="1" x14ac:dyDescent="0.2">
      <c r="Q100">
        <v>6</v>
      </c>
      <c r="R100" s="22" t="str">
        <f t="shared" si="133"/>
        <v/>
      </c>
      <c r="T100">
        <v>6</v>
      </c>
      <c r="U100" s="22" t="str">
        <f>IF(T100&lt;=T$94,VLOOKUP(T100,申込一覧表!$AE$48:$AJ$87,5,0),"")</f>
        <v/>
      </c>
    </row>
    <row r="101" spans="17:21" ht="14.25" customHeight="1" x14ac:dyDescent="0.2">
      <c r="Q101">
        <v>7</v>
      </c>
      <c r="R101" s="22" t="str">
        <f t="shared" si="133"/>
        <v/>
      </c>
      <c r="T101">
        <v>7</v>
      </c>
      <c r="U101" s="22" t="str">
        <f>IF(T101&lt;=T$94,VLOOKUP(T101,申込一覧表!$AE$48:$AJ$87,5,0),"")</f>
        <v/>
      </c>
    </row>
    <row r="102" spans="17:21" ht="14.25" customHeight="1" x14ac:dyDescent="0.2">
      <c r="Q102">
        <v>8</v>
      </c>
      <c r="R102" s="22" t="str">
        <f t="shared" si="133"/>
        <v/>
      </c>
      <c r="T102">
        <v>8</v>
      </c>
      <c r="U102" s="22" t="str">
        <f>IF(T102&lt;=T$94,VLOOKUP(T102,申込一覧表!$AE$48:$AJ$87,5,0),"")</f>
        <v/>
      </c>
    </row>
    <row r="103" spans="17:21" ht="14.25" customHeight="1" x14ac:dyDescent="0.2">
      <c r="Q103">
        <v>9</v>
      </c>
      <c r="R103" s="22" t="str">
        <f t="shared" si="133"/>
        <v/>
      </c>
      <c r="T103">
        <v>9</v>
      </c>
      <c r="U103" s="22" t="str">
        <f>IF(T103&lt;=T$94,VLOOKUP(T103,申込一覧表!$AE$48:$AJ$87,5,0),"")</f>
        <v/>
      </c>
    </row>
    <row r="104" spans="17:21" ht="14.25" customHeight="1" x14ac:dyDescent="0.2">
      <c r="Q104">
        <v>10</v>
      </c>
      <c r="R104" s="22" t="str">
        <f t="shared" si="133"/>
        <v/>
      </c>
      <c r="T104">
        <v>10</v>
      </c>
      <c r="U104" s="22" t="str">
        <f>IF(T104&lt;=T$94,VLOOKUP(T104,申込一覧表!$AE$48:$AJ$87,5,0),"")</f>
        <v/>
      </c>
    </row>
    <row r="105" spans="17:21" ht="14.25" customHeight="1" x14ac:dyDescent="0.2">
      <c r="Q105">
        <v>11</v>
      </c>
      <c r="R105" s="22" t="str">
        <f t="shared" si="133"/>
        <v/>
      </c>
      <c r="T105">
        <v>11</v>
      </c>
      <c r="U105" s="22" t="str">
        <f>IF(T105&lt;=T$94,VLOOKUP(T105,申込一覧表!$AE$48:$AJ$87,5,0),"")</f>
        <v/>
      </c>
    </row>
    <row r="106" spans="17:21" ht="14.25" customHeight="1" x14ac:dyDescent="0.2">
      <c r="Q106">
        <v>12</v>
      </c>
      <c r="R106" s="22" t="str">
        <f t="shared" si="133"/>
        <v/>
      </c>
      <c r="T106">
        <v>12</v>
      </c>
      <c r="U106" s="22" t="str">
        <f>IF(T106&lt;=T$94,VLOOKUP(T106,申込一覧表!$AE$48:$AJ$87,5,0),"")</f>
        <v/>
      </c>
    </row>
    <row r="107" spans="17:21" ht="14.25" customHeight="1" x14ac:dyDescent="0.2">
      <c r="Q107">
        <v>13</v>
      </c>
      <c r="R107" s="22" t="str">
        <f t="shared" si="133"/>
        <v/>
      </c>
      <c r="T107">
        <v>13</v>
      </c>
      <c r="U107" s="22" t="str">
        <f>IF(T107&lt;=T$94,VLOOKUP(T107,申込一覧表!$AE$48:$AJ$87,5,0),"")</f>
        <v/>
      </c>
    </row>
    <row r="108" spans="17:21" ht="14.25" customHeight="1" x14ac:dyDescent="0.2">
      <c r="Q108">
        <v>14</v>
      </c>
      <c r="R108" s="22" t="str">
        <f t="shared" si="133"/>
        <v/>
      </c>
      <c r="T108">
        <v>14</v>
      </c>
      <c r="U108" s="22" t="str">
        <f>IF(T108&lt;=T$94,VLOOKUP(T108,申込一覧表!$AE$48:$AJ$87,5,0),"")</f>
        <v/>
      </c>
    </row>
    <row r="109" spans="17:21" ht="14.25" customHeight="1" x14ac:dyDescent="0.2">
      <c r="Q109">
        <v>15</v>
      </c>
      <c r="R109" s="22" t="str">
        <f t="shared" si="133"/>
        <v/>
      </c>
      <c r="T109">
        <v>15</v>
      </c>
      <c r="U109" s="22" t="str">
        <f>IF(T109&lt;=T$94,VLOOKUP(T109,申込一覧表!$AE$48:$AJ$87,5,0),"")</f>
        <v/>
      </c>
    </row>
    <row r="110" spans="17:21" ht="14.25" customHeight="1" x14ac:dyDescent="0.2">
      <c r="Q110">
        <v>16</v>
      </c>
      <c r="R110" s="22" t="str">
        <f t="shared" si="133"/>
        <v/>
      </c>
      <c r="T110">
        <v>16</v>
      </c>
      <c r="U110" s="22" t="str">
        <f>IF(T110&lt;=T$94,VLOOKUP(T110,申込一覧表!$AE$48:$AJ$87,5,0),"")</f>
        <v/>
      </c>
    </row>
    <row r="111" spans="17:21" ht="14.25" customHeight="1" x14ac:dyDescent="0.2">
      <c r="Q111">
        <v>17</v>
      </c>
      <c r="R111" s="22" t="str">
        <f t="shared" si="133"/>
        <v/>
      </c>
      <c r="T111">
        <v>17</v>
      </c>
      <c r="U111" s="22" t="str">
        <f>IF(T111&lt;=T$94,VLOOKUP(T111,申込一覧表!$AE$48:$AJ$87,5,0),"")</f>
        <v/>
      </c>
    </row>
    <row r="112" spans="17:21" ht="14.25" customHeight="1" x14ac:dyDescent="0.2">
      <c r="Q112">
        <v>18</v>
      </c>
      <c r="R112" s="22" t="str">
        <f t="shared" si="133"/>
        <v/>
      </c>
      <c r="T112">
        <v>18</v>
      </c>
      <c r="U112" s="22" t="str">
        <f>IF(T112&lt;=T$94,VLOOKUP(T112,申込一覧表!$AE$48:$AJ$87,5,0),"")</f>
        <v/>
      </c>
    </row>
    <row r="113" spans="17:21" ht="14.25" customHeight="1" x14ac:dyDescent="0.2">
      <c r="Q113">
        <v>19</v>
      </c>
      <c r="R113" s="22" t="str">
        <f t="shared" si="133"/>
        <v/>
      </c>
      <c r="T113">
        <v>19</v>
      </c>
      <c r="U113" s="22" t="str">
        <f>IF(T113&lt;=T$94,VLOOKUP(T113,申込一覧表!$AE$48:$AJ$87,5,0),"")</f>
        <v/>
      </c>
    </row>
    <row r="114" spans="17:21" ht="14.25" customHeight="1" x14ac:dyDescent="0.2">
      <c r="Q114">
        <v>20</v>
      </c>
      <c r="R114" s="22" t="str">
        <f t="shared" si="133"/>
        <v/>
      </c>
      <c r="T114">
        <v>20</v>
      </c>
      <c r="U114" s="22" t="str">
        <f>IF(T114&lt;=T$94,VLOOKUP(T114,申込一覧表!$AE$48:$AJ$87,5,0),"")</f>
        <v/>
      </c>
    </row>
    <row r="115" spans="17:21" ht="14.25" customHeight="1" x14ac:dyDescent="0.2">
      <c r="Q115">
        <v>21</v>
      </c>
      <c r="R115" s="22" t="str">
        <f t="shared" si="133"/>
        <v/>
      </c>
      <c r="T115">
        <v>21</v>
      </c>
      <c r="U115" s="22" t="str">
        <f>IF(T115&lt;=T$94,VLOOKUP(T115,申込一覧表!$AE$48:$AJ$87,5,0),"")</f>
        <v/>
      </c>
    </row>
    <row r="116" spans="17:21" ht="14.25" customHeight="1" x14ac:dyDescent="0.2">
      <c r="Q116">
        <v>22</v>
      </c>
      <c r="R116" s="22" t="str">
        <f t="shared" si="133"/>
        <v/>
      </c>
      <c r="T116">
        <v>22</v>
      </c>
      <c r="U116" s="22" t="str">
        <f>IF(T116&lt;=T$94,VLOOKUP(T116,申込一覧表!$AE$48:$AJ$87,5,0),"")</f>
        <v/>
      </c>
    </row>
    <row r="117" spans="17:21" ht="14.25" customHeight="1" x14ac:dyDescent="0.2">
      <c r="Q117">
        <v>23</v>
      </c>
      <c r="R117" s="22" t="str">
        <f t="shared" si="133"/>
        <v/>
      </c>
      <c r="T117">
        <v>23</v>
      </c>
      <c r="U117" s="22" t="str">
        <f>IF(T117&lt;=T$94,VLOOKUP(T117,申込一覧表!$AE$48:$AJ$87,5,0),"")</f>
        <v/>
      </c>
    </row>
    <row r="118" spans="17:21" ht="14.25" customHeight="1" x14ac:dyDescent="0.2">
      <c r="Q118">
        <v>24</v>
      </c>
      <c r="R118" s="22" t="str">
        <f t="shared" si="133"/>
        <v/>
      </c>
      <c r="T118">
        <v>24</v>
      </c>
      <c r="U118" s="22" t="str">
        <f>IF(T118&lt;=T$94,VLOOKUP(T118,申込一覧表!$AE$48:$AJ$87,5,0),"")</f>
        <v/>
      </c>
    </row>
    <row r="119" spans="17:21" ht="14.25" customHeight="1" x14ac:dyDescent="0.2">
      <c r="Q119">
        <v>25</v>
      </c>
      <c r="R119" s="22" t="str">
        <f t="shared" si="133"/>
        <v/>
      </c>
      <c r="T119">
        <v>25</v>
      </c>
      <c r="U119" s="22" t="str">
        <f>IF(T119&lt;=T$94,VLOOKUP(T119,申込一覧表!$AE$48:$AJ$87,5,0),"")</f>
        <v/>
      </c>
    </row>
    <row r="120" spans="17:21" ht="14.25" customHeight="1" x14ac:dyDescent="0.2">
      <c r="Q120">
        <v>26</v>
      </c>
      <c r="R120" s="22" t="str">
        <f t="shared" si="133"/>
        <v/>
      </c>
      <c r="T120">
        <v>26</v>
      </c>
      <c r="U120" s="22" t="str">
        <f>IF(T120&lt;=T$94,VLOOKUP(T120,申込一覧表!$AE$48:$AJ$87,5,0),"")</f>
        <v/>
      </c>
    </row>
    <row r="121" spans="17:21" ht="14.25" customHeight="1" x14ac:dyDescent="0.2">
      <c r="Q121">
        <v>27</v>
      </c>
      <c r="R121" s="22" t="str">
        <f t="shared" si="133"/>
        <v/>
      </c>
      <c r="T121">
        <v>27</v>
      </c>
      <c r="U121" s="22" t="str">
        <f>IF(T121&lt;=T$94,VLOOKUP(T121,申込一覧表!$AE$48:$AJ$87,5,0),"")</f>
        <v/>
      </c>
    </row>
    <row r="122" spans="17:21" ht="14.25" customHeight="1" x14ac:dyDescent="0.2">
      <c r="Q122">
        <v>28</v>
      </c>
      <c r="R122" s="22" t="str">
        <f t="shared" si="133"/>
        <v/>
      </c>
      <c r="T122">
        <v>28</v>
      </c>
      <c r="U122" s="22" t="str">
        <f>IF(T122&lt;=T$94,VLOOKUP(T122,申込一覧表!$AE$48:$AJ$87,5,0),"")</f>
        <v/>
      </c>
    </row>
    <row r="123" spans="17:21" ht="14.25" customHeight="1" x14ac:dyDescent="0.2">
      <c r="Q123">
        <v>29</v>
      </c>
      <c r="R123" s="22" t="str">
        <f t="shared" si="133"/>
        <v/>
      </c>
      <c r="T123">
        <v>29</v>
      </c>
      <c r="U123" s="22" t="str">
        <f>IF(T123&lt;=T$94,VLOOKUP(T123,申込一覧表!$AE$48:$AJ$87,5,0),"")</f>
        <v/>
      </c>
    </row>
    <row r="124" spans="17:21" ht="14.25" customHeight="1" x14ac:dyDescent="0.2">
      <c r="Q124">
        <v>30</v>
      </c>
      <c r="R124" s="22" t="str">
        <f t="shared" si="133"/>
        <v/>
      </c>
      <c r="T124">
        <v>30</v>
      </c>
      <c r="U124" s="22" t="str">
        <f>IF(T124&lt;=T$94,VLOOKUP(T124,申込一覧表!$AE$48:$AJ$87,5,0),"")</f>
        <v/>
      </c>
    </row>
    <row r="125" spans="17:21" ht="14.25" customHeight="1" x14ac:dyDescent="0.2">
      <c r="Q125">
        <v>31</v>
      </c>
      <c r="R125" s="22" t="str">
        <f t="shared" si="133"/>
        <v/>
      </c>
      <c r="T125">
        <v>31</v>
      </c>
      <c r="U125" s="22" t="str">
        <f>IF(T125&lt;=T$94,VLOOKUP(T125,申込一覧表!$AE$48:$AJ$87,5,0),"")</f>
        <v/>
      </c>
    </row>
    <row r="126" spans="17:21" ht="14.25" customHeight="1" x14ac:dyDescent="0.2">
      <c r="Q126">
        <v>32</v>
      </c>
      <c r="R126" s="22" t="str">
        <f t="shared" si="133"/>
        <v/>
      </c>
      <c r="T126">
        <v>32</v>
      </c>
      <c r="U126" s="22" t="str">
        <f>IF(T126&lt;=T$94,VLOOKUP(T126,申込一覧表!$AE$48:$AJ$87,5,0),"")</f>
        <v/>
      </c>
    </row>
    <row r="127" spans="17:21" ht="14.25" customHeight="1" x14ac:dyDescent="0.2">
      <c r="Q127">
        <v>33</v>
      </c>
      <c r="R127" s="22" t="str">
        <f t="shared" si="133"/>
        <v/>
      </c>
      <c r="T127">
        <v>33</v>
      </c>
      <c r="U127" s="22" t="str">
        <f>IF(T127&lt;=T$94,VLOOKUP(T127,申込一覧表!$AE$48:$AJ$87,5,0),"")</f>
        <v/>
      </c>
    </row>
    <row r="128" spans="17:21" ht="14.25" customHeight="1" x14ac:dyDescent="0.2">
      <c r="Q128">
        <v>34</v>
      </c>
      <c r="R128" s="22" t="str">
        <f t="shared" si="133"/>
        <v/>
      </c>
      <c r="T128">
        <v>34</v>
      </c>
      <c r="U128" s="22" t="str">
        <f>IF(T128&lt;=T$94,VLOOKUP(T128,申込一覧表!$AE$48:$AJ$87,5,0),"")</f>
        <v/>
      </c>
    </row>
    <row r="129" spans="17:21" ht="14.25" customHeight="1" x14ac:dyDescent="0.2">
      <c r="Q129">
        <v>35</v>
      </c>
      <c r="R129" s="22" t="str">
        <f t="shared" si="133"/>
        <v/>
      </c>
      <c r="T129">
        <v>35</v>
      </c>
      <c r="U129" s="22" t="str">
        <f>IF(T129&lt;=T$94,VLOOKUP(T129,申込一覧表!$AE$48:$AJ$87,5,0),"")</f>
        <v/>
      </c>
    </row>
    <row r="130" spans="17:21" ht="14.25" customHeight="1" x14ac:dyDescent="0.2">
      <c r="Q130">
        <v>36</v>
      </c>
      <c r="R130" s="22" t="str">
        <f t="shared" si="133"/>
        <v/>
      </c>
      <c r="T130">
        <v>36</v>
      </c>
      <c r="U130" s="22" t="str">
        <f>IF(T130&lt;=T$94,VLOOKUP(T130,申込一覧表!$AE$48:$AJ$87,5,0),"")</f>
        <v/>
      </c>
    </row>
    <row r="131" spans="17:21" ht="14.25" customHeight="1" x14ac:dyDescent="0.2">
      <c r="Q131">
        <v>37</v>
      </c>
      <c r="R131" s="22" t="str">
        <f t="shared" si="133"/>
        <v/>
      </c>
      <c r="T131">
        <v>37</v>
      </c>
      <c r="U131" s="22" t="str">
        <f>IF(T131&lt;=T$94,VLOOKUP(T131,申込一覧表!$AE$48:$AJ$87,5,0),"")</f>
        <v/>
      </c>
    </row>
    <row r="132" spans="17:21" ht="14.25" customHeight="1" x14ac:dyDescent="0.2">
      <c r="Q132">
        <v>38</v>
      </c>
      <c r="R132" s="22" t="str">
        <f t="shared" si="133"/>
        <v/>
      </c>
      <c r="T132">
        <v>38</v>
      </c>
      <c r="U132" s="22" t="str">
        <f>IF(T132&lt;=T$94,VLOOKUP(T132,申込一覧表!$AE$48:$AJ$87,5,0),"")</f>
        <v/>
      </c>
    </row>
    <row r="133" spans="17:21" ht="14.25" customHeight="1" x14ac:dyDescent="0.2">
      <c r="Q133">
        <v>39</v>
      </c>
      <c r="R133" s="22" t="str">
        <f t="shared" si="133"/>
        <v/>
      </c>
      <c r="T133">
        <v>39</v>
      </c>
      <c r="U133" s="22" t="str">
        <f>IF(T133&lt;=T$94,VLOOKUP(T133,申込一覧表!$AE$48:$AJ$87,5,0),"")</f>
        <v/>
      </c>
    </row>
    <row r="134" spans="17:21" ht="14.25" customHeight="1" x14ac:dyDescent="0.2">
      <c r="Q134">
        <v>40</v>
      </c>
      <c r="R134" s="29" t="str">
        <f t="shared" ref="R134" si="134">IF(X51=0,U51,"")</f>
        <v/>
      </c>
      <c r="T134">
        <v>40</v>
      </c>
      <c r="U134" s="29" t="str">
        <f>IF(T134&lt;=T$94,VLOOKUP(T134,申込一覧表!$AE$48:$AJ$87,5,0),"")</f>
        <v/>
      </c>
    </row>
  </sheetData>
  <sheetProtection algorithmName="SHA-512" hashValue="wcc4QE3tPtIBSrmblbKnPm/Y/dKicLrxP6LzNWwTF72uHLzdRf/d/6sKvDBGdbKDbMcXwPC10uCE63Ugcn0RmQ==" saltValue="jnhCTAoN6e4LIjOFOs7slQ==" spinCount="100000" sheet="1" selectLockedCells="1"/>
  <mergeCells count="4">
    <mergeCell ref="M1:P1"/>
    <mergeCell ref="BC5:BF5"/>
    <mergeCell ref="A1:F1"/>
    <mergeCell ref="B2:D2"/>
  </mergeCells>
  <phoneticPr fontId="2"/>
  <conditionalFormatting sqref="G7:G14 G27:G34 G47:H54 G57:H64">
    <cfRule type="expression" dxfId="12" priority="34" stopIfTrue="1">
      <formula>AND(G7&lt;&gt;"",AK7&gt;1)</formula>
    </cfRule>
  </conditionalFormatting>
  <conditionalFormatting sqref="G17:G24">
    <cfRule type="expression" dxfId="11" priority="11" stopIfTrue="1">
      <formula>AND(G17&lt;&gt;"",AK17&gt;1)</formula>
    </cfRule>
  </conditionalFormatting>
  <conditionalFormatting sqref="G37:G44">
    <cfRule type="expression" dxfId="10" priority="7" stopIfTrue="1">
      <formula>AND(G37&lt;&gt;"",AK37&gt;1)</formula>
    </cfRule>
  </conditionalFormatting>
  <conditionalFormatting sqref="I7:I14 I27:I34 I47:J54 I57:J64">
    <cfRule type="expression" dxfId="9" priority="35" stopIfTrue="1">
      <formula>AND(I7&lt;&gt;"",AL7&gt;1)</formula>
    </cfRule>
  </conditionalFormatting>
  <conditionalFormatting sqref="I17:I24">
    <cfRule type="expression" dxfId="8" priority="10" stopIfTrue="1">
      <formula>AND(I17&lt;&gt;"",AL17&gt;1)</formula>
    </cfRule>
  </conditionalFormatting>
  <conditionalFormatting sqref="I37:I44">
    <cfRule type="expression" dxfId="7" priority="3" stopIfTrue="1">
      <formula>AND(I37&lt;&gt;"",AL37&gt;1)</formula>
    </cfRule>
  </conditionalFormatting>
  <conditionalFormatting sqref="K7:K14 K27:K34 K47:L54 K57:L64">
    <cfRule type="expression" dxfId="6" priority="36" stopIfTrue="1">
      <formula>AND(K7&lt;&gt;"",AM7&gt;1)</formula>
    </cfRule>
  </conditionalFormatting>
  <conditionalFormatting sqref="K17:K24">
    <cfRule type="expression" dxfId="5" priority="9" stopIfTrue="1">
      <formula>AND(K17&lt;&gt;"",AM17&gt;1)</formula>
    </cfRule>
  </conditionalFormatting>
  <conditionalFormatting sqref="K37:K44">
    <cfRule type="expression" dxfId="4" priority="2" stopIfTrue="1">
      <formula>AND(K37&lt;&gt;"",AM37&gt;1)</formula>
    </cfRule>
  </conditionalFormatting>
  <conditionalFormatting sqref="M7:M14 M27:M34 M47:N54 M57:N64">
    <cfRule type="expression" dxfId="3" priority="28" stopIfTrue="1">
      <formula>AND(M7&lt;&gt;"",AN7&gt;1)</formula>
    </cfRule>
  </conditionalFormatting>
  <conditionalFormatting sqref="M17:M24">
    <cfRule type="expression" dxfId="2" priority="8" stopIfTrue="1">
      <formula>AND(M17&lt;&gt;"",AN17&gt;1)</formula>
    </cfRule>
  </conditionalFormatting>
  <conditionalFormatting sqref="M37:M44">
    <cfRule type="expression" dxfId="1" priority="1" stopIfTrue="1">
      <formula>AND(M37&lt;&gt;"",AN37&gt;1)</formula>
    </cfRule>
  </conditionalFormatting>
  <conditionalFormatting sqref="O47:O54 O57:O64">
    <cfRule type="expression" dxfId="0" priority="38" stopIfTrue="1">
      <formula>AND(O47&lt;&gt;"",AO47&gt;1)</formula>
    </cfRule>
  </conditionalFormatting>
  <dataValidations xWindow="506" yWindow="615" count="14">
    <dataValidation imeMode="off" allowBlank="1" showInputMessage="1" showErrorMessage="1" promptTitle="エントリータイム入力" prompt="例　30秒45　→　30.45_x000a_１分13秒32 → 113.32" sqref="F47:F55 F57:F64 F7:F15 F17:F25 F27:F35 F37:F45" xr:uid="{00000000-0002-0000-0200-000000000000}"/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G57:O64 I47:O54 G48:H54" xr:uid="{00000000-0002-0000-0200-000001000000}">
      <formula1>$U$6:$U$93</formula1>
    </dataValidation>
    <dataValidation allowBlank="1" showInputMessage="1" showErrorMessage="1" prompt="入力不要" sqref="A7:B14 A47:B54 A17:B24 A27:B34 A37:B44 A57:B64" xr:uid="{00000000-0002-0000-0200-000002000000}"/>
    <dataValidation type="list" allowBlank="1" showInputMessage="1" showErrorMessage="1" sqref="G45:O45 O25 M15 G55:O55 G15 K35 G35 I35 I15 K15 M35 M25 G25 I25 K25" xr:uid="{00000000-0002-0000-0200-000003000000}">
      <formula1>$U$7:$U$134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G47:H47" xr:uid="{00000000-0002-0000-0200-000004000000}">
      <formula1>$U$6:$U$92</formula1>
    </dataValidation>
    <dataValidation type="list" allowBlank="1" showInputMessage="1" showErrorMessage="1" promptTitle="区分選択" prompt="区分を選んでください。" sqref="C47:C54 C57:C64" xr:uid="{00000000-0002-0000-0200-000005000000}">
      <formula1>"BC区分,DE区分"</formula1>
    </dataValidation>
    <dataValidation type="list" allowBlank="1" showInputMessage="1" showErrorMessage="1" promptTitle="区分選択" prompt="無差別を選んでください。" sqref="C27:C34 C37:C44 C17:C24 C8:C14" xr:uid="{00000000-0002-0000-0200-000006000000}">
      <formula1>"無差別"</formula1>
    </dataValidation>
    <dataValidation type="list" allowBlank="1" showInputMessage="1" showErrorMessage="1" promptTitle="オープン参加設定" prompt="通常またはオープンを選んで下さい。" sqref="O7:O24 O27:O44 E15:E16" xr:uid="{00000000-0002-0000-0200-000007000000}">
      <formula1>$BN$8:$BN$10</formula1>
    </dataValidation>
    <dataValidation allowBlank="1" showErrorMessage="1" promptTitle="区分選択" prompt="無差別を選んでください。" sqref="C7" xr:uid="{00000000-0002-0000-0200-000008000000}"/>
    <dataValidation allowBlank="1" showErrorMessage="1" sqref="N7:N44 L7:L44 J7:J44 H7:H44" xr:uid="{00000000-0002-0000-0200-000009000000}"/>
    <dataValidation type="list" allowBlank="1" showInputMessage="1" showErrorMessage="1" promptTitle="リレー泳者" prompt="リレー学年区分の泳者を選択して下さい。_x000a_（個人種目出場者のみ選択可能です。）" sqref="G7:G14 I7:I14 K7:K14 M7:M14 K17:K24 G17:G24 I17:I24 M17:M24" xr:uid="{00000000-0002-0000-0200-00000A000000}">
      <formula1>$R$94:$R$134</formula1>
    </dataValidation>
    <dataValidation type="list" allowBlank="1" showInputMessage="1" showErrorMessage="1" promptTitle="リレー泳者" prompt="リレー学年区分の泳者を選択して下さい。_x000a_（個人種目出場者のみ選択可能です。）" sqref="G27:G34 I27:I34 K27:K34 M27:M34 I37:I44 G37:G44 K37:K44 M37:M44" xr:uid="{00000000-0002-0000-0200-00000B000000}">
      <formula1>$U$94:$U$134</formula1>
    </dataValidation>
    <dataValidation type="list" imeMode="off" allowBlank="1" showInputMessage="1" showErrorMessage="1" promptTitle="区分" prompt="区分を選択してください。" sqref="D7:D14 D17:D24 D27:D34 D37:D44 D47:D54 D57:D64" xr:uid="{00000000-0002-0000-0200-00000C000000}">
      <formula1>$BT$9:$BT$19</formula1>
    </dataValidation>
    <dataValidation type="list" imeMode="off" allowBlank="1" showInputMessage="1" showErrorMessage="1" promptTitle="距離" prompt="距離を選択してください。" sqref="E7:E14 E17:E24 E27:E34 E37:E44 E47:E54 E57:E64" xr:uid="{0834C28F-0AA8-4AF7-A5B5-1EE80C2EEA42}">
      <formula1>$BQ$18:$BQ$19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09765625" defaultRowHeight="11" x14ac:dyDescent="0.2"/>
  <cols>
    <col min="1" max="1" width="7.09765625" style="74" customWidth="1"/>
    <col min="2" max="2" width="11.09765625" style="74" customWidth="1"/>
    <col min="3" max="10" width="7.09765625" style="74" customWidth="1"/>
    <col min="11" max="11" width="4.8984375" style="74" customWidth="1"/>
    <col min="12" max="12" width="6" style="74" customWidth="1"/>
    <col min="13" max="13" width="25.8984375" style="74" customWidth="1"/>
    <col min="14" max="14" width="6.3984375" style="74" customWidth="1"/>
    <col min="15" max="15" width="9.59765625" style="74" customWidth="1"/>
    <col min="16" max="16" width="25.8984375" style="74" customWidth="1"/>
    <col min="17" max="17" width="6.3984375" style="74" customWidth="1"/>
    <col min="18" max="29" width="7.09765625" style="74" customWidth="1"/>
    <col min="30" max="16384" width="10.09765625" style="74"/>
  </cols>
  <sheetData>
    <row r="1" spans="1:17" s="46" customFormat="1" ht="13" x14ac:dyDescent="0.2"/>
    <row r="2" spans="1:17" s="47" customFormat="1" ht="21.75" customHeight="1" x14ac:dyDescent="0.25">
      <c r="A2" s="106" t="s">
        <v>114</v>
      </c>
    </row>
    <row r="3" spans="1:17" s="47" customFormat="1" ht="23.25" customHeight="1" x14ac:dyDescent="0.2">
      <c r="A3" s="47" t="s">
        <v>124</v>
      </c>
      <c r="B3" s="48"/>
      <c r="L3" s="47" t="s">
        <v>52</v>
      </c>
      <c r="P3" s="112" t="s">
        <v>125</v>
      </c>
    </row>
    <row r="4" spans="1:17" s="47" customFormat="1" ht="23.25" customHeight="1" x14ac:dyDescent="0.2">
      <c r="A4" s="47" t="s">
        <v>53</v>
      </c>
      <c r="B4" s="48"/>
    </row>
    <row r="5" spans="1:17" s="46" customFormat="1" ht="28.5" customHeight="1" x14ac:dyDescent="0.25">
      <c r="L5" s="49" t="s">
        <v>54</v>
      </c>
      <c r="M5" s="50"/>
      <c r="N5" s="50"/>
      <c r="O5" s="50"/>
      <c r="P5" s="50"/>
      <c r="Q5" s="50"/>
    </row>
    <row r="6" spans="1:17" s="50" customFormat="1" ht="23.25" customHeight="1" thickBot="1" x14ac:dyDescent="0.3">
      <c r="C6" s="51"/>
      <c r="D6" s="107" t="s">
        <v>115</v>
      </c>
      <c r="L6" s="46"/>
      <c r="M6" s="46"/>
      <c r="N6" s="46"/>
      <c r="O6" s="46"/>
      <c r="P6" s="46"/>
      <c r="Q6" s="46"/>
    </row>
    <row r="7" spans="1:17" s="46" customFormat="1" ht="21.75" customHeight="1" x14ac:dyDescent="0.2">
      <c r="L7" s="52" t="s">
        <v>55</v>
      </c>
      <c r="M7" s="53" t="s">
        <v>116</v>
      </c>
      <c r="N7" s="53" t="s">
        <v>56</v>
      </c>
      <c r="O7" s="53" t="s">
        <v>57</v>
      </c>
      <c r="P7" s="53" t="s">
        <v>117</v>
      </c>
      <c r="Q7" s="54" t="s">
        <v>56</v>
      </c>
    </row>
    <row r="8" spans="1:17" s="46" customFormat="1" ht="35.25" customHeight="1" x14ac:dyDescent="0.2">
      <c r="L8" s="55">
        <v>1</v>
      </c>
      <c r="M8" s="56"/>
      <c r="N8" s="56"/>
      <c r="O8" s="57">
        <v>11</v>
      </c>
      <c r="P8" s="56"/>
      <c r="Q8" s="58"/>
    </row>
    <row r="9" spans="1:17" s="46" customFormat="1" ht="35.25" customHeight="1" x14ac:dyDescent="0.2">
      <c r="L9" s="59">
        <f t="shared" ref="L9:L17" si="0">L8+1</f>
        <v>2</v>
      </c>
      <c r="M9" s="60"/>
      <c r="N9" s="60"/>
      <c r="O9" s="61">
        <f t="shared" ref="O9:O17" si="1">O8+1</f>
        <v>12</v>
      </c>
      <c r="P9" s="60"/>
      <c r="Q9" s="62"/>
    </row>
    <row r="10" spans="1:17" s="46" customFormat="1" ht="35.25" customHeight="1" x14ac:dyDescent="0.2">
      <c r="L10" s="59">
        <f t="shared" si="0"/>
        <v>3</v>
      </c>
      <c r="M10" s="60"/>
      <c r="N10" s="60"/>
      <c r="O10" s="61">
        <f t="shared" si="1"/>
        <v>13</v>
      </c>
      <c r="P10" s="60"/>
      <c r="Q10" s="62"/>
    </row>
    <row r="11" spans="1:17" s="46" customFormat="1" ht="35.25" customHeight="1" x14ac:dyDescent="0.2">
      <c r="L11" s="59">
        <f t="shared" si="0"/>
        <v>4</v>
      </c>
      <c r="M11" s="60"/>
      <c r="N11" s="60"/>
      <c r="O11" s="61">
        <f t="shared" si="1"/>
        <v>14</v>
      </c>
      <c r="P11" s="60"/>
      <c r="Q11" s="62"/>
    </row>
    <row r="12" spans="1:17" s="46" customFormat="1" ht="35.25" customHeight="1" x14ac:dyDescent="0.2">
      <c r="L12" s="59">
        <f t="shared" si="0"/>
        <v>5</v>
      </c>
      <c r="M12" s="60"/>
      <c r="N12" s="60"/>
      <c r="O12" s="61">
        <f t="shared" si="1"/>
        <v>15</v>
      </c>
      <c r="P12" s="60"/>
      <c r="Q12" s="62"/>
    </row>
    <row r="13" spans="1:17" s="46" customFormat="1" ht="35.25" customHeight="1" x14ac:dyDescent="0.2">
      <c r="L13" s="59">
        <f t="shared" si="0"/>
        <v>6</v>
      </c>
      <c r="M13" s="60"/>
      <c r="N13" s="60"/>
      <c r="O13" s="61">
        <f t="shared" si="1"/>
        <v>16</v>
      </c>
      <c r="P13" s="60"/>
      <c r="Q13" s="62"/>
    </row>
    <row r="14" spans="1:17" s="46" customFormat="1" ht="35.25" customHeight="1" x14ac:dyDescent="0.2">
      <c r="J14" s="63"/>
      <c r="L14" s="59">
        <f t="shared" si="0"/>
        <v>7</v>
      </c>
      <c r="M14" s="60"/>
      <c r="N14" s="60"/>
      <c r="O14" s="61">
        <f t="shared" si="1"/>
        <v>17</v>
      </c>
      <c r="P14" s="60"/>
      <c r="Q14" s="62"/>
    </row>
    <row r="15" spans="1:17" s="46" customFormat="1" ht="35.25" customHeight="1" x14ac:dyDescent="0.2">
      <c r="A15" s="47"/>
      <c r="J15" s="63" t="s">
        <v>58</v>
      </c>
      <c r="K15" s="47"/>
      <c r="L15" s="65">
        <f t="shared" si="0"/>
        <v>8</v>
      </c>
      <c r="M15" s="66"/>
      <c r="N15" s="66"/>
      <c r="O15" s="67">
        <f t="shared" si="1"/>
        <v>18</v>
      </c>
      <c r="P15" s="66"/>
      <c r="Q15" s="68"/>
    </row>
    <row r="16" spans="1:17" s="47" customFormat="1" ht="35.25" customHeight="1" x14ac:dyDescent="0.2">
      <c r="B16" s="64" t="s">
        <v>59</v>
      </c>
      <c r="C16" s="64"/>
      <c r="D16" s="64"/>
      <c r="E16" s="64"/>
      <c r="F16" s="64"/>
      <c r="G16" s="64"/>
      <c r="H16" s="64"/>
      <c r="I16" s="64"/>
      <c r="J16" s="64"/>
      <c r="L16" s="65">
        <f t="shared" si="0"/>
        <v>9</v>
      </c>
      <c r="M16" s="66"/>
      <c r="N16" s="66"/>
      <c r="O16" s="67">
        <f t="shared" si="1"/>
        <v>19</v>
      </c>
      <c r="P16" s="66"/>
      <c r="Q16" s="68"/>
    </row>
    <row r="17" spans="1:17" s="47" customFormat="1" ht="35.25" customHeight="1" thickBot="1" x14ac:dyDescent="0.25">
      <c r="B17" s="69" t="s">
        <v>60</v>
      </c>
      <c r="C17" s="69"/>
      <c r="D17" s="69"/>
      <c r="E17" s="69"/>
      <c r="F17" s="69"/>
      <c r="G17" s="69"/>
      <c r="H17" s="69"/>
      <c r="I17" s="69"/>
      <c r="J17" s="69"/>
      <c r="L17" s="70">
        <f t="shared" si="0"/>
        <v>10</v>
      </c>
      <c r="M17" s="71"/>
      <c r="N17" s="71"/>
      <c r="O17" s="72">
        <f t="shared" si="1"/>
        <v>20</v>
      </c>
      <c r="P17" s="71"/>
      <c r="Q17" s="73"/>
    </row>
    <row r="18" spans="1:17" s="47" customFormat="1" ht="37.5" customHeight="1" x14ac:dyDescent="0.2">
      <c r="B18" s="69" t="s">
        <v>61</v>
      </c>
      <c r="C18" s="69"/>
      <c r="D18" s="69"/>
      <c r="E18" s="69"/>
      <c r="F18" s="69"/>
      <c r="G18" s="69"/>
      <c r="H18" s="69"/>
      <c r="I18" s="69"/>
      <c r="J18" s="69"/>
      <c r="L18" s="46"/>
      <c r="M18" s="46"/>
      <c r="N18" s="46"/>
      <c r="O18" s="46"/>
      <c r="P18" s="46"/>
      <c r="Q18" s="46"/>
    </row>
    <row r="19" spans="1:17" s="47" customFormat="1" ht="38.25" customHeight="1" x14ac:dyDescent="0.2">
      <c r="B19" s="69" t="s">
        <v>62</v>
      </c>
      <c r="C19" s="69"/>
      <c r="D19" s="69"/>
      <c r="E19" s="69"/>
      <c r="F19" s="69"/>
      <c r="G19" s="69"/>
      <c r="H19" s="69"/>
      <c r="I19" s="69"/>
      <c r="J19" s="69" t="s">
        <v>56</v>
      </c>
      <c r="L19" s="46"/>
      <c r="M19" s="46"/>
      <c r="N19" s="46"/>
      <c r="O19" s="46"/>
      <c r="P19" s="46"/>
      <c r="Q19" s="46"/>
    </row>
    <row r="20" spans="1:17" s="47" customFormat="1" ht="23.25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17" s="46" customFormat="1" ht="23.25" customHeight="1" x14ac:dyDescent="0.2">
      <c r="L21" s="74"/>
      <c r="M21" s="74"/>
      <c r="N21" s="74"/>
      <c r="O21" s="74"/>
      <c r="P21" s="74"/>
      <c r="Q21" s="74"/>
    </row>
    <row r="22" spans="1:17" s="46" customFormat="1" ht="35.15" customHeight="1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6" spans="1:17" ht="13" x14ac:dyDescent="0.2">
      <c r="L26" s="46"/>
      <c r="M26" s="46"/>
      <c r="N26" s="46"/>
      <c r="O26" s="46"/>
      <c r="P26" s="46"/>
      <c r="Q26" s="46"/>
    </row>
    <row r="27" spans="1:17" ht="13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17" s="46" customFormat="1" ht="12" customHeight="1" x14ac:dyDescent="0.2"/>
    <row r="29" spans="1:17" s="46" customFormat="1" ht="8.5" customHeight="1" x14ac:dyDescent="0.2"/>
    <row r="30" spans="1:17" s="46" customFormat="1" ht="13.9" customHeight="1" x14ac:dyDescent="0.2"/>
    <row r="31" spans="1:17" s="46" customFormat="1" ht="5.5" customHeight="1" x14ac:dyDescent="0.2"/>
    <row r="32" spans="1:17" s="46" customFormat="1" ht="18" customHeight="1" x14ac:dyDescent="0.2"/>
    <row r="33" s="46" customFormat="1" ht="12.65" customHeight="1" x14ac:dyDescent="0.2"/>
    <row r="34" s="46" customFormat="1" ht="13" x14ac:dyDescent="0.2"/>
    <row r="35" s="46" customFormat="1" ht="13" x14ac:dyDescent="0.2"/>
    <row r="36" s="46" customFormat="1" ht="13" x14ac:dyDescent="0.2"/>
    <row r="37" s="46" customFormat="1" ht="13" x14ac:dyDescent="0.2"/>
    <row r="38" s="46" customFormat="1" ht="5.5" customHeight="1" x14ac:dyDescent="0.2"/>
    <row r="39" s="46" customFormat="1" ht="15" customHeight="1" x14ac:dyDescent="0.2"/>
    <row r="40" s="46" customFormat="1" ht="16.149999999999999" customHeight="1" x14ac:dyDescent="0.2"/>
    <row r="41" s="46" customFormat="1" ht="6" customHeight="1" x14ac:dyDescent="0.2"/>
    <row r="42" s="46" customFormat="1" ht="22.15" customHeight="1" x14ac:dyDescent="0.2"/>
    <row r="43" s="46" customFormat="1" ht="22.15" customHeight="1" x14ac:dyDescent="0.2"/>
    <row r="44" s="46" customFormat="1" ht="13.9" customHeight="1" x14ac:dyDescent="0.2"/>
    <row r="45" s="46" customFormat="1" ht="18.75" customHeight="1" x14ac:dyDescent="0.2"/>
    <row r="46" s="46" customFormat="1" ht="11.25" customHeight="1" x14ac:dyDescent="0.2"/>
    <row r="47" s="46" customFormat="1" ht="23.25" customHeight="1" x14ac:dyDescent="0.2"/>
    <row r="48" s="46" customFormat="1" ht="12.75" customHeight="1" x14ac:dyDescent="0.2"/>
    <row r="49" spans="1:21" s="46" customFormat="1" ht="12" customHeight="1" x14ac:dyDescent="0.2"/>
    <row r="50" spans="1:21" s="46" customFormat="1" ht="23.25" customHeight="1" x14ac:dyDescent="0.2"/>
    <row r="51" spans="1:21" s="46" customFormat="1" ht="12" customHeight="1" x14ac:dyDescent="0.2"/>
    <row r="52" spans="1:21" s="46" customFormat="1" ht="12" customHeight="1" x14ac:dyDescent="0.2"/>
    <row r="53" spans="1:21" s="46" customFormat="1" ht="23.25" customHeight="1" x14ac:dyDescent="0.2"/>
    <row r="54" spans="1:21" s="46" customFormat="1" ht="12" customHeight="1" x14ac:dyDescent="0.2"/>
    <row r="55" spans="1:21" s="46" customFormat="1" ht="12" customHeight="1" x14ac:dyDescent="0.2"/>
    <row r="56" spans="1:21" s="46" customFormat="1" ht="23.25" customHeight="1" x14ac:dyDescent="0.2"/>
    <row r="57" spans="1:21" s="46" customFormat="1" ht="6.75" customHeight="1" x14ac:dyDescent="0.2"/>
    <row r="58" spans="1:21" s="46" customFormat="1" ht="6.75" customHeight="1" x14ac:dyDescent="0.2"/>
    <row r="59" spans="1:21" s="46" customFormat="1" ht="6.75" customHeight="1" x14ac:dyDescent="0.2"/>
    <row r="60" spans="1:21" s="46" customFormat="1" ht="6.75" customHeight="1" x14ac:dyDescent="0.2">
      <c r="L60" s="74"/>
      <c r="M60" s="74"/>
      <c r="N60" s="74"/>
      <c r="O60" s="74"/>
      <c r="P60" s="74"/>
      <c r="Q60" s="74"/>
    </row>
    <row r="61" spans="1:21" s="46" customFormat="1" ht="6.75" customHeight="1" x14ac:dyDescent="0.2">
      <c r="A61" s="74"/>
      <c r="B61" s="75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</row>
    <row r="62" spans="1:21" ht="12.65" customHeight="1" x14ac:dyDescent="0.2">
      <c r="U62" s="76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 x14ac:dyDescent="0.2"/>
  <cols>
    <col min="1" max="1" width="45.69921875" customWidth="1"/>
    <col min="2" max="2" width="12" customWidth="1"/>
    <col min="3" max="3" width="24.69921875" customWidth="1"/>
    <col min="4" max="4" width="20.8984375" bestFit="1" customWidth="1"/>
    <col min="5" max="5" width="10.69921875" customWidth="1"/>
    <col min="6" max="6" width="20.8984375" bestFit="1" customWidth="1"/>
    <col min="7" max="7" width="10.69921875" customWidth="1"/>
    <col min="8" max="8" width="20.8984375" bestFit="1" customWidth="1"/>
    <col min="9" max="9" width="10.69921875" customWidth="1"/>
  </cols>
  <sheetData>
    <row r="1" spans="1:3" x14ac:dyDescent="0.2">
      <c r="A1" t="s">
        <v>166</v>
      </c>
      <c r="B1" t="s">
        <v>167</v>
      </c>
      <c r="C1" t="s">
        <v>168</v>
      </c>
    </row>
    <row r="2" spans="1:3" x14ac:dyDescent="0.2">
      <c r="A2" t="str">
        <f>申込書!B1</f>
        <v>北海道新聞社杯第29回十勝年齢別水泳競技大会</v>
      </c>
      <c r="B2" s="113">
        <v>40558</v>
      </c>
      <c r="C2" t="s">
        <v>169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J3"/>
  <sheetViews>
    <sheetView workbookViewId="0">
      <selection activeCell="BE3" sqref="BE3"/>
    </sheetView>
  </sheetViews>
  <sheetFormatPr defaultRowHeight="12" x14ac:dyDescent="0.2"/>
  <cols>
    <col min="2" max="2" width="7.8984375" customWidth="1"/>
    <col min="3" max="3" width="14.69921875" customWidth="1"/>
    <col min="4" max="4" width="41.69921875" customWidth="1"/>
    <col min="5" max="5" width="15.69921875" customWidth="1"/>
    <col min="6" max="6" width="12.09765625" customWidth="1"/>
    <col min="7" max="7" width="13.69921875" customWidth="1"/>
    <col min="8" max="8" width="10.09765625" customWidth="1"/>
    <col min="9" max="10" width="51" customWidth="1"/>
    <col min="11" max="12" width="13.09765625" customWidth="1"/>
    <col min="13" max="13" width="32.3984375" customWidth="1"/>
    <col min="14" max="15" width="20.8984375" customWidth="1"/>
    <col min="16" max="16" width="9.69921875" customWidth="1"/>
    <col min="17" max="17" width="9.69921875" hidden="1" customWidth="1"/>
    <col min="18" max="18" width="9.69921875" customWidth="1"/>
    <col min="19" max="20" width="20.8984375" customWidth="1"/>
    <col min="21" max="21" width="9.69921875" customWidth="1"/>
    <col min="22" max="22" width="9.69921875" hidden="1" customWidth="1"/>
    <col min="23" max="23" width="9.69921875" customWidth="1"/>
    <col min="24" max="25" width="20.8984375" customWidth="1"/>
    <col min="26" max="26" width="9.69921875" customWidth="1"/>
    <col min="27" max="27" width="9.69921875" hidden="1" customWidth="1"/>
    <col min="28" max="28" width="9.69921875" customWidth="1"/>
    <col min="29" max="29" width="9.09765625" customWidth="1"/>
    <col min="30" max="30" width="9.09765625" hidden="1" customWidth="1"/>
    <col min="31" max="31" width="0" hidden="1" customWidth="1"/>
    <col min="32" max="32" width="9.09765625" customWidth="1"/>
    <col min="33" max="33" width="9.09765625" hidden="1" customWidth="1"/>
    <col min="34" max="34" width="0" hidden="1" customWidth="1"/>
    <col min="35" max="36" width="9.09765625" hidden="1" customWidth="1"/>
    <col min="38" max="38" width="9.09765625" customWidth="1"/>
    <col min="39" max="39" width="9.09765625" hidden="1" customWidth="1"/>
    <col min="40" max="40" width="0" hidden="1" customWidth="1"/>
    <col min="41" max="41" width="9.09765625" customWidth="1"/>
    <col min="42" max="42" width="9.09765625" hidden="1" customWidth="1"/>
    <col min="43" max="43" width="0" hidden="1" customWidth="1"/>
    <col min="44" max="45" width="9.09765625" hidden="1" customWidth="1"/>
    <col min="51" max="52" width="9.09765625" customWidth="1"/>
    <col min="54" max="54" width="11.296875" customWidth="1"/>
    <col min="55" max="55" width="12.59765625" hidden="1" customWidth="1"/>
    <col min="56" max="56" width="12.59765625" customWidth="1"/>
    <col min="57" max="57" width="6.09765625" customWidth="1"/>
    <col min="58" max="58" width="9.69921875" bestFit="1" customWidth="1"/>
    <col min="59" max="61" width="0" hidden="1" customWidth="1"/>
  </cols>
  <sheetData>
    <row r="1" spans="1:62" x14ac:dyDescent="0.2">
      <c r="N1" s="279" t="s">
        <v>342</v>
      </c>
      <c r="O1" s="279"/>
      <c r="P1" s="279"/>
      <c r="Q1" s="279"/>
      <c r="R1" s="279"/>
      <c r="S1" s="279" t="s">
        <v>343</v>
      </c>
      <c r="T1" s="279"/>
      <c r="U1" s="279"/>
      <c r="V1" s="279"/>
      <c r="W1" s="279"/>
      <c r="X1" s="279" t="s">
        <v>344</v>
      </c>
      <c r="Y1" s="279"/>
      <c r="Z1" s="279"/>
      <c r="AA1" s="279"/>
      <c r="AB1" s="279"/>
      <c r="AC1" t="s">
        <v>99</v>
      </c>
      <c r="AE1" s="279" t="s">
        <v>99</v>
      </c>
      <c r="AF1" s="279"/>
      <c r="AG1" s="279"/>
      <c r="AH1" s="279"/>
      <c r="AI1" s="279"/>
      <c r="AJ1" s="279"/>
      <c r="AK1" s="279"/>
      <c r="AL1" t="s">
        <v>104</v>
      </c>
      <c r="AN1" s="279" t="s">
        <v>104</v>
      </c>
      <c r="AO1" s="279"/>
      <c r="AP1" s="279"/>
      <c r="AQ1" s="279"/>
      <c r="AR1" s="279"/>
      <c r="AS1" s="279"/>
      <c r="AT1" s="279"/>
      <c r="AU1" s="279" t="s">
        <v>103</v>
      </c>
      <c r="AV1" s="279"/>
      <c r="AW1" s="279"/>
      <c r="AX1" s="279"/>
      <c r="AY1" s="279"/>
      <c r="AZ1" s="279"/>
      <c r="BA1" s="279"/>
    </row>
    <row r="2" spans="1:62" x14ac:dyDescent="0.2">
      <c r="A2" t="s">
        <v>112</v>
      </c>
      <c r="B2" t="s">
        <v>84</v>
      </c>
      <c r="C2" t="s">
        <v>85</v>
      </c>
      <c r="D2" t="s">
        <v>15</v>
      </c>
      <c r="E2" t="s">
        <v>89</v>
      </c>
      <c r="F2" t="s">
        <v>86</v>
      </c>
      <c r="G2" t="s">
        <v>87</v>
      </c>
      <c r="H2" t="s">
        <v>88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120</v>
      </c>
      <c r="O2" t="s">
        <v>26</v>
      </c>
      <c r="P2" t="s">
        <v>121</v>
      </c>
      <c r="Q2" t="s">
        <v>122</v>
      </c>
      <c r="R2" t="s">
        <v>123</v>
      </c>
      <c r="S2" t="s">
        <v>120</v>
      </c>
      <c r="T2" t="s">
        <v>26</v>
      </c>
      <c r="U2" t="s">
        <v>121</v>
      </c>
      <c r="V2" t="s">
        <v>122</v>
      </c>
      <c r="W2" t="s">
        <v>123</v>
      </c>
      <c r="X2" t="s">
        <v>120</v>
      </c>
      <c r="Y2" t="s">
        <v>26</v>
      </c>
      <c r="Z2" t="s">
        <v>121</v>
      </c>
      <c r="AA2" t="s">
        <v>122</v>
      </c>
      <c r="AB2" t="s">
        <v>123</v>
      </c>
      <c r="AC2" t="s">
        <v>29</v>
      </c>
      <c r="AD2" t="s">
        <v>97</v>
      </c>
      <c r="AE2" t="s">
        <v>98</v>
      </c>
      <c r="AF2" t="s">
        <v>28</v>
      </c>
      <c r="AG2" t="s">
        <v>95</v>
      </c>
      <c r="AH2" t="s">
        <v>96</v>
      </c>
      <c r="AI2" t="s">
        <v>100</v>
      </c>
      <c r="AJ2" t="s">
        <v>101</v>
      </c>
      <c r="AK2" t="s">
        <v>102</v>
      </c>
      <c r="AL2" t="s">
        <v>29</v>
      </c>
      <c r="AM2" t="s">
        <v>97</v>
      </c>
      <c r="AN2" t="s">
        <v>98</v>
      </c>
      <c r="AO2" t="s">
        <v>28</v>
      </c>
      <c r="AP2" t="s">
        <v>95</v>
      </c>
      <c r="AQ2" t="s">
        <v>96</v>
      </c>
      <c r="AR2" t="s">
        <v>100</v>
      </c>
      <c r="AS2" t="s">
        <v>101</v>
      </c>
      <c r="AT2" t="s">
        <v>102</v>
      </c>
      <c r="AU2" t="s">
        <v>107</v>
      </c>
      <c r="AV2" t="s">
        <v>108</v>
      </c>
      <c r="AW2" t="s">
        <v>105</v>
      </c>
      <c r="AX2" t="s">
        <v>106</v>
      </c>
      <c r="AY2" t="s">
        <v>109</v>
      </c>
      <c r="AZ2" t="s">
        <v>110</v>
      </c>
      <c r="BA2" t="s">
        <v>30</v>
      </c>
      <c r="BB2" t="s">
        <v>33</v>
      </c>
      <c r="BC2" t="s">
        <v>111</v>
      </c>
      <c r="BD2" t="s">
        <v>346</v>
      </c>
      <c r="BE2" t="s">
        <v>347</v>
      </c>
      <c r="BF2" t="s">
        <v>335</v>
      </c>
      <c r="BG2" t="s">
        <v>81</v>
      </c>
      <c r="BH2" t="s">
        <v>82</v>
      </c>
      <c r="BI2" t="s">
        <v>83</v>
      </c>
    </row>
    <row r="3" spans="1:62" x14ac:dyDescent="0.2">
      <c r="B3" s="45" t="str">
        <f>申込書!AB5</f>
        <v>01</v>
      </c>
      <c r="C3">
        <f>申込書!C5</f>
        <v>0</v>
      </c>
      <c r="D3">
        <f>申込書!C7</f>
        <v>0</v>
      </c>
      <c r="E3">
        <f>申込書!S11</f>
        <v>0</v>
      </c>
      <c r="F3">
        <f>申込書!C11</f>
        <v>0</v>
      </c>
      <c r="G3">
        <f>申込書!C9</f>
        <v>0</v>
      </c>
      <c r="H3">
        <f>申込書!D13</f>
        <v>0</v>
      </c>
      <c r="I3">
        <f>申込書!D14</f>
        <v>0</v>
      </c>
      <c r="J3" t="str">
        <f>IF(申込書!D15="","",申込書!D15)</f>
        <v/>
      </c>
      <c r="K3">
        <f>申込書!F16</f>
        <v>0</v>
      </c>
      <c r="L3" t="str">
        <f>IF(申込書!P16="","",申込書!P16)</f>
        <v/>
      </c>
      <c r="M3" t="str">
        <f>IF(申込書!F17="","",申込書!F17)</f>
        <v/>
      </c>
      <c r="N3" t="str">
        <f>IF(申込書!E21="","",申込書!E21)</f>
        <v/>
      </c>
      <c r="O3" t="str">
        <f>IF(申込書!E19="","",申込書!E19)</f>
        <v/>
      </c>
      <c r="P3" t="str">
        <f>IF(申込書!G22="","",申込書!G22)</f>
        <v/>
      </c>
      <c r="Q3" t="str">
        <f>IF(申込書!G23="","",申込書!G23)</f>
        <v/>
      </c>
      <c r="R3" t="str">
        <f>IF(申込書!G24="","",申込書!G24)</f>
        <v/>
      </c>
      <c r="S3" t="str">
        <f>IF(申込書!P21="","",申込書!P21)</f>
        <v/>
      </c>
      <c r="T3" t="str">
        <f>IF(申込書!P19="","",申込書!P19)</f>
        <v/>
      </c>
      <c r="U3" t="str">
        <f>IF(申込書!R22="","",申込書!R22)</f>
        <v/>
      </c>
      <c r="V3" t="str">
        <f>IF(申込書!R23="","",申込書!R23)</f>
        <v/>
      </c>
      <c r="W3" t="str">
        <f>IF(申込書!R24="","",申込書!R24)</f>
        <v/>
      </c>
      <c r="X3" t="str">
        <f>IF(申込書!E27="","",申込書!E27)</f>
        <v/>
      </c>
      <c r="Y3" t="str">
        <f>IF(申込書!E26="","",申込書!E26)</f>
        <v/>
      </c>
      <c r="Z3" t="str">
        <f>IF(申込書!G28="","",申込書!G28)</f>
        <v/>
      </c>
      <c r="AA3" t="str">
        <f>IF(申込書!W23="","",申込書!W23)</f>
        <v/>
      </c>
      <c r="AB3" t="str">
        <f>IF(申込書!G29="","",申込書!G29)</f>
        <v/>
      </c>
      <c r="AC3">
        <f>申込書!H32</f>
        <v>0</v>
      </c>
      <c r="AD3">
        <v>0</v>
      </c>
      <c r="AE3">
        <f>AC3+AD3</f>
        <v>0</v>
      </c>
      <c r="AF3">
        <f>申込書!H33</f>
        <v>0</v>
      </c>
      <c r="AG3">
        <v>0</v>
      </c>
      <c r="AH3">
        <f>AF3+AG3</f>
        <v>0</v>
      </c>
      <c r="AI3">
        <f>AC3+AF3</f>
        <v>0</v>
      </c>
      <c r="AJ3">
        <f>AD3+AG3</f>
        <v>0</v>
      </c>
      <c r="AK3">
        <f>AI3+AJ3</f>
        <v>0</v>
      </c>
      <c r="AL3">
        <f>申込書!W32</f>
        <v>0</v>
      </c>
      <c r="AM3">
        <v>0</v>
      </c>
      <c r="AN3">
        <f>AL3+AM3</f>
        <v>0</v>
      </c>
      <c r="AO3">
        <f>申込書!W33</f>
        <v>0</v>
      </c>
      <c r="AP3">
        <v>0</v>
      </c>
      <c r="AQ3">
        <f>AO3+AP3</f>
        <v>0</v>
      </c>
      <c r="AR3">
        <f>AL3+AO3</f>
        <v>0</v>
      </c>
      <c r="AS3">
        <f>AM3+AP3</f>
        <v>0</v>
      </c>
      <c r="AT3">
        <f>AN3+AQ3</f>
        <v>0</v>
      </c>
      <c r="AU3">
        <f>申込書!Q37</f>
        <v>0</v>
      </c>
      <c r="AV3">
        <f>申込書!H37</f>
        <v>0</v>
      </c>
      <c r="AW3">
        <f>申込書!Q38</f>
        <v>0</v>
      </c>
      <c r="AX3">
        <f>申込書!H38</f>
        <v>0</v>
      </c>
      <c r="AY3">
        <f>申込書!Q39</f>
        <v>0</v>
      </c>
      <c r="AZ3">
        <f>申込書!H39</f>
        <v>0</v>
      </c>
      <c r="BA3">
        <f>SUM(AU3:AZ3)</f>
        <v>0</v>
      </c>
      <c r="BB3">
        <f>申込書!L49</f>
        <v>0</v>
      </c>
      <c r="BD3">
        <f>申込書!L50</f>
        <v>0</v>
      </c>
      <c r="BE3">
        <f>申込書!L51</f>
        <v>0</v>
      </c>
      <c r="BF3" s="176">
        <f>申込書!N52</f>
        <v>0</v>
      </c>
      <c r="BG3" s="104"/>
      <c r="BJ3" t="s">
        <v>345</v>
      </c>
    </row>
  </sheetData>
  <mergeCells count="6">
    <mergeCell ref="N1:R1"/>
    <mergeCell ref="AE1:AK1"/>
    <mergeCell ref="AN1:AT1"/>
    <mergeCell ref="AU1:BA1"/>
    <mergeCell ref="X1:AB1"/>
    <mergeCell ref="S1:W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2" sqref="A2"/>
    </sheetView>
  </sheetViews>
  <sheetFormatPr defaultRowHeight="12" x14ac:dyDescent="0.2"/>
  <cols>
    <col min="2" max="2" width="26.59765625" customWidth="1"/>
    <col min="3" max="3" width="21.59765625" customWidth="1"/>
    <col min="4" max="5" width="15.59765625" customWidth="1"/>
  </cols>
  <sheetData>
    <row r="1" spans="1:5" x14ac:dyDescent="0.2">
      <c r="A1" t="s">
        <v>126</v>
      </c>
      <c r="B1" t="s">
        <v>127</v>
      </c>
      <c r="C1" t="s">
        <v>128</v>
      </c>
      <c r="D1" t="s">
        <v>129</v>
      </c>
      <c r="E1" t="s">
        <v>130</v>
      </c>
    </row>
    <row r="2" spans="1:5" x14ac:dyDescent="0.2">
      <c r="A2" s="45" t="str">
        <f>団体!B3</f>
        <v>01</v>
      </c>
      <c r="B2">
        <f>申込書!C7</f>
        <v>0</v>
      </c>
      <c r="C2">
        <f>申込書!C5</f>
        <v>0</v>
      </c>
      <c r="D2">
        <f>申込書!S11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83"/>
  <sheetViews>
    <sheetView topLeftCell="A7" workbookViewId="0">
      <selection activeCell="J74" sqref="J74"/>
    </sheetView>
  </sheetViews>
  <sheetFormatPr defaultRowHeight="12" x14ac:dyDescent="0.2"/>
  <cols>
    <col min="1" max="1" width="7.296875" customWidth="1"/>
    <col min="2" max="2" width="4.8984375" customWidth="1"/>
    <col min="3" max="3" width="14" customWidth="1"/>
    <col min="4" max="4" width="13.3984375" customWidth="1"/>
    <col min="5" max="5" width="10.69921875" bestFit="1" customWidth="1"/>
    <col min="6" max="6" width="5" customWidth="1"/>
    <col min="7" max="9" width="7.69921875" customWidth="1"/>
  </cols>
  <sheetData>
    <row r="1" spans="1:12" s="13" customFormat="1" x14ac:dyDescent="0.2">
      <c r="A1" s="13" t="s">
        <v>131</v>
      </c>
      <c r="B1" s="13" t="s">
        <v>132</v>
      </c>
      <c r="C1" s="13" t="s">
        <v>137</v>
      </c>
      <c r="D1" s="13" t="s">
        <v>133</v>
      </c>
      <c r="E1" s="13" t="s">
        <v>8</v>
      </c>
      <c r="F1" s="13" t="s">
        <v>21</v>
      </c>
      <c r="G1" s="13" t="s">
        <v>134</v>
      </c>
      <c r="H1" s="13" t="s">
        <v>362</v>
      </c>
      <c r="I1" s="13" t="s">
        <v>363</v>
      </c>
      <c r="J1" s="13" t="s">
        <v>135</v>
      </c>
      <c r="K1" s="13" t="s">
        <v>136</v>
      </c>
      <c r="L1" s="13" t="s">
        <v>138</v>
      </c>
    </row>
    <row r="2" spans="1:12" x14ac:dyDescent="0.2">
      <c r="A2" t="str">
        <f>IF(申込一覧表!C6="","",申込一覧表!AI6)</f>
        <v/>
      </c>
      <c r="B2">
        <v>0</v>
      </c>
      <c r="C2" t="str">
        <f>申込一覧表!AQ6</f>
        <v xml:space="preserve">  </v>
      </c>
      <c r="D2" t="str">
        <f>申込一覧表!AP6</f>
        <v xml:space="preserve"> </v>
      </c>
      <c r="E2" s="113">
        <f>申込一覧表!B6</f>
        <v>0</v>
      </c>
      <c r="F2" t="str">
        <f>申込一覧表!G6</f>
        <v/>
      </c>
      <c r="G2" t="str">
        <f>申込一覧表!AN6</f>
        <v/>
      </c>
      <c r="H2" t="str">
        <f>申込一覧表!CG6</f>
        <v/>
      </c>
      <c r="I2" t="str">
        <f>申込一覧表!CH6</f>
        <v/>
      </c>
      <c r="L2" s="45" t="str">
        <f>申込書!$AB$5</f>
        <v>01</v>
      </c>
    </row>
    <row r="3" spans="1:12" x14ac:dyDescent="0.2">
      <c r="A3" t="str">
        <f>IF(申込一覧表!C7="","",申込一覧表!AI7)</f>
        <v/>
      </c>
      <c r="B3">
        <v>0</v>
      </c>
      <c r="C3" t="str">
        <f>申込一覧表!AQ7</f>
        <v xml:space="preserve">  </v>
      </c>
      <c r="D3" t="str">
        <f>申込一覧表!AP7</f>
        <v xml:space="preserve"> </v>
      </c>
      <c r="E3" s="113">
        <f>申込一覧表!B7</f>
        <v>0</v>
      </c>
      <c r="F3" t="str">
        <f>申込一覧表!G7</f>
        <v/>
      </c>
      <c r="G3" t="str">
        <f>申込一覧表!AN7</f>
        <v/>
      </c>
      <c r="H3" t="str">
        <f>申込一覧表!CG7</f>
        <v/>
      </c>
      <c r="I3" t="str">
        <f>申込一覧表!CH7</f>
        <v/>
      </c>
      <c r="L3" s="45" t="str">
        <f>申込書!$AB$5</f>
        <v>01</v>
      </c>
    </row>
    <row r="4" spans="1:12" x14ac:dyDescent="0.2">
      <c r="A4" t="str">
        <f>IF(申込一覧表!C8="","",申込一覧表!AI8)</f>
        <v/>
      </c>
      <c r="B4">
        <v>0</v>
      </c>
      <c r="C4" t="str">
        <f>申込一覧表!AQ8</f>
        <v xml:space="preserve">  </v>
      </c>
      <c r="D4" t="str">
        <f>申込一覧表!AP8</f>
        <v xml:space="preserve"> </v>
      </c>
      <c r="E4" s="113">
        <f>申込一覧表!B8</f>
        <v>0</v>
      </c>
      <c r="F4" t="str">
        <f>申込一覧表!G8</f>
        <v/>
      </c>
      <c r="G4" t="str">
        <f>申込一覧表!AN8</f>
        <v/>
      </c>
      <c r="H4" t="str">
        <f>申込一覧表!CG8</f>
        <v/>
      </c>
      <c r="I4" t="str">
        <f>申込一覧表!CH8</f>
        <v/>
      </c>
      <c r="L4" s="45" t="str">
        <f>申込書!$AB$5</f>
        <v>01</v>
      </c>
    </row>
    <row r="5" spans="1:12" x14ac:dyDescent="0.2">
      <c r="A5" t="str">
        <f>IF(申込一覧表!C9="","",申込一覧表!AI9)</f>
        <v/>
      </c>
      <c r="B5">
        <v>0</v>
      </c>
      <c r="C5" t="str">
        <f>申込一覧表!AQ9</f>
        <v xml:space="preserve">  </v>
      </c>
      <c r="D5" t="str">
        <f>申込一覧表!AP9</f>
        <v xml:space="preserve"> </v>
      </c>
      <c r="E5" s="113">
        <f>申込一覧表!B9</f>
        <v>0</v>
      </c>
      <c r="F5" t="str">
        <f>申込一覧表!G9</f>
        <v/>
      </c>
      <c r="G5" t="str">
        <f>申込一覧表!AN9</f>
        <v/>
      </c>
      <c r="H5" t="str">
        <f>申込一覧表!CG9</f>
        <v/>
      </c>
      <c r="I5" t="str">
        <f>申込一覧表!CH9</f>
        <v/>
      </c>
      <c r="L5" s="45" t="str">
        <f>申込書!$AB$5</f>
        <v>01</v>
      </c>
    </row>
    <row r="6" spans="1:12" x14ac:dyDescent="0.2">
      <c r="A6" t="str">
        <f>IF(申込一覧表!C10="","",申込一覧表!AI10)</f>
        <v/>
      </c>
      <c r="B6">
        <v>0</v>
      </c>
      <c r="C6" t="str">
        <f>申込一覧表!AQ10</f>
        <v xml:space="preserve">  </v>
      </c>
      <c r="D6" t="str">
        <f>申込一覧表!AP10</f>
        <v xml:space="preserve"> </v>
      </c>
      <c r="E6" s="113">
        <f>申込一覧表!B10</f>
        <v>0</v>
      </c>
      <c r="F6" t="str">
        <f>申込一覧表!G10</f>
        <v/>
      </c>
      <c r="G6" t="str">
        <f>申込一覧表!AN10</f>
        <v/>
      </c>
      <c r="H6" t="str">
        <f>申込一覧表!CG10</f>
        <v/>
      </c>
      <c r="I6" t="str">
        <f>申込一覧表!CH10</f>
        <v/>
      </c>
      <c r="L6" s="45" t="str">
        <f>申込書!$AB$5</f>
        <v>01</v>
      </c>
    </row>
    <row r="7" spans="1:12" x14ac:dyDescent="0.2">
      <c r="A7" t="str">
        <f>IF(申込一覧表!C11="","",申込一覧表!AI11)</f>
        <v/>
      </c>
      <c r="B7">
        <v>0</v>
      </c>
      <c r="C7" t="str">
        <f>申込一覧表!AQ11</f>
        <v xml:space="preserve">  </v>
      </c>
      <c r="D7" t="str">
        <f>申込一覧表!AP11</f>
        <v xml:space="preserve"> </v>
      </c>
      <c r="E7" s="113">
        <f>申込一覧表!B11</f>
        <v>0</v>
      </c>
      <c r="F7" t="str">
        <f>申込一覧表!G11</f>
        <v/>
      </c>
      <c r="G7" t="str">
        <f>申込一覧表!AN11</f>
        <v/>
      </c>
      <c r="H7" t="str">
        <f>申込一覧表!CG11</f>
        <v/>
      </c>
      <c r="I7" t="str">
        <f>申込一覧表!CH11</f>
        <v/>
      </c>
      <c r="L7" s="45" t="str">
        <f>申込書!$AB$5</f>
        <v>01</v>
      </c>
    </row>
    <row r="8" spans="1:12" x14ac:dyDescent="0.2">
      <c r="A8" t="str">
        <f>IF(申込一覧表!C12="","",申込一覧表!AI12)</f>
        <v/>
      </c>
      <c r="B8">
        <v>0</v>
      </c>
      <c r="C8" t="str">
        <f>申込一覧表!AQ12</f>
        <v xml:space="preserve">  </v>
      </c>
      <c r="D8" t="str">
        <f>申込一覧表!AP12</f>
        <v xml:space="preserve"> </v>
      </c>
      <c r="E8" s="113">
        <f>申込一覧表!B12</f>
        <v>0</v>
      </c>
      <c r="F8" t="str">
        <f>申込一覧表!G12</f>
        <v/>
      </c>
      <c r="G8" t="str">
        <f>申込一覧表!AN12</f>
        <v/>
      </c>
      <c r="H8" t="str">
        <f>申込一覧表!CG12</f>
        <v/>
      </c>
      <c r="I8" t="str">
        <f>申込一覧表!CH12</f>
        <v/>
      </c>
      <c r="L8" s="45" t="str">
        <f>申込書!$AB$5</f>
        <v>01</v>
      </c>
    </row>
    <row r="9" spans="1:12" x14ac:dyDescent="0.2">
      <c r="A9" t="str">
        <f>IF(申込一覧表!C13="","",申込一覧表!AI13)</f>
        <v/>
      </c>
      <c r="B9">
        <v>0</v>
      </c>
      <c r="C9" t="str">
        <f>申込一覧表!AQ13</f>
        <v xml:space="preserve">  </v>
      </c>
      <c r="D9" t="str">
        <f>申込一覧表!AP13</f>
        <v xml:space="preserve"> </v>
      </c>
      <c r="E9" s="113">
        <f>申込一覧表!B13</f>
        <v>0</v>
      </c>
      <c r="F9" t="str">
        <f>申込一覧表!G13</f>
        <v/>
      </c>
      <c r="G9" t="str">
        <f>申込一覧表!AN13</f>
        <v/>
      </c>
      <c r="H9" t="str">
        <f>申込一覧表!CG13</f>
        <v/>
      </c>
      <c r="I9" t="str">
        <f>申込一覧表!CH13</f>
        <v/>
      </c>
      <c r="L9" s="45" t="str">
        <f>申込書!$AB$5</f>
        <v>01</v>
      </c>
    </row>
    <row r="10" spans="1:12" x14ac:dyDescent="0.2">
      <c r="A10" t="str">
        <f>IF(申込一覧表!C14="","",申込一覧表!AI14)</f>
        <v/>
      </c>
      <c r="B10">
        <v>0</v>
      </c>
      <c r="C10" t="str">
        <f>申込一覧表!AQ14</f>
        <v xml:space="preserve">  </v>
      </c>
      <c r="D10" t="str">
        <f>申込一覧表!AP14</f>
        <v xml:space="preserve"> </v>
      </c>
      <c r="E10" s="113">
        <f>申込一覧表!B14</f>
        <v>0</v>
      </c>
      <c r="F10" t="str">
        <f>申込一覧表!G14</f>
        <v/>
      </c>
      <c r="G10" t="str">
        <f>申込一覧表!AN14</f>
        <v/>
      </c>
      <c r="H10" t="str">
        <f>申込一覧表!CG14</f>
        <v/>
      </c>
      <c r="I10" t="str">
        <f>申込一覧表!CH14</f>
        <v/>
      </c>
      <c r="L10" s="45" t="str">
        <f>申込書!$AB$5</f>
        <v>01</v>
      </c>
    </row>
    <row r="11" spans="1:12" x14ac:dyDescent="0.2">
      <c r="A11" t="str">
        <f>IF(申込一覧表!C15="","",申込一覧表!AI15)</f>
        <v/>
      </c>
      <c r="B11">
        <v>0</v>
      </c>
      <c r="C11" t="str">
        <f>申込一覧表!AQ15</f>
        <v xml:space="preserve">  </v>
      </c>
      <c r="D11" t="str">
        <f>申込一覧表!AP15</f>
        <v xml:space="preserve"> </v>
      </c>
      <c r="E11" s="113">
        <f>申込一覧表!B15</f>
        <v>0</v>
      </c>
      <c r="F11" t="str">
        <f>申込一覧表!G15</f>
        <v/>
      </c>
      <c r="G11" t="str">
        <f>申込一覧表!AN15</f>
        <v/>
      </c>
      <c r="H11" t="str">
        <f>申込一覧表!CG15</f>
        <v/>
      </c>
      <c r="I11" t="str">
        <f>申込一覧表!CH15</f>
        <v/>
      </c>
      <c r="L11" s="45" t="str">
        <f>申込書!$AB$5</f>
        <v>01</v>
      </c>
    </row>
    <row r="12" spans="1:12" x14ac:dyDescent="0.2">
      <c r="A12" t="str">
        <f>IF(申込一覧表!C16="","",申込一覧表!AI16)</f>
        <v/>
      </c>
      <c r="B12">
        <v>0</v>
      </c>
      <c r="C12" t="str">
        <f>申込一覧表!AQ16</f>
        <v xml:space="preserve">  </v>
      </c>
      <c r="D12" t="str">
        <f>申込一覧表!AP16</f>
        <v xml:space="preserve"> </v>
      </c>
      <c r="E12" s="113">
        <f>申込一覧表!B16</f>
        <v>0</v>
      </c>
      <c r="F12" t="str">
        <f>申込一覧表!G16</f>
        <v/>
      </c>
      <c r="G12" t="str">
        <f>申込一覧表!AN16</f>
        <v/>
      </c>
      <c r="H12" t="str">
        <f>申込一覧表!CG16</f>
        <v/>
      </c>
      <c r="I12" t="str">
        <f>申込一覧表!CH16</f>
        <v/>
      </c>
      <c r="L12" s="45" t="str">
        <f>申込書!$AB$5</f>
        <v>01</v>
      </c>
    </row>
    <row r="13" spans="1:12" x14ac:dyDescent="0.2">
      <c r="A13" t="str">
        <f>IF(申込一覧表!C17="","",申込一覧表!AI17)</f>
        <v/>
      </c>
      <c r="B13">
        <v>0</v>
      </c>
      <c r="C13" t="str">
        <f>申込一覧表!AQ17</f>
        <v xml:space="preserve">  </v>
      </c>
      <c r="D13" t="str">
        <f>申込一覧表!AP17</f>
        <v xml:space="preserve"> </v>
      </c>
      <c r="E13" s="113">
        <f>申込一覧表!B17</f>
        <v>0</v>
      </c>
      <c r="F13" t="str">
        <f>申込一覧表!G17</f>
        <v/>
      </c>
      <c r="G13" t="str">
        <f>申込一覧表!AN17</f>
        <v/>
      </c>
      <c r="H13" t="str">
        <f>申込一覧表!CG17</f>
        <v/>
      </c>
      <c r="I13" t="str">
        <f>申込一覧表!CH17</f>
        <v/>
      </c>
      <c r="L13" s="45" t="str">
        <f>申込書!$AB$5</f>
        <v>01</v>
      </c>
    </row>
    <row r="14" spans="1:12" x14ac:dyDescent="0.2">
      <c r="A14" t="str">
        <f>IF(申込一覧表!C18="","",申込一覧表!AI18)</f>
        <v/>
      </c>
      <c r="B14">
        <v>0</v>
      </c>
      <c r="C14" t="str">
        <f>申込一覧表!AQ18</f>
        <v xml:space="preserve">  </v>
      </c>
      <c r="D14" t="str">
        <f>申込一覧表!AP18</f>
        <v xml:space="preserve"> </v>
      </c>
      <c r="E14" s="113">
        <f>申込一覧表!B18</f>
        <v>0</v>
      </c>
      <c r="F14" t="str">
        <f>申込一覧表!G18</f>
        <v/>
      </c>
      <c r="G14" t="str">
        <f>申込一覧表!AN18</f>
        <v/>
      </c>
      <c r="H14" t="str">
        <f>申込一覧表!CG18</f>
        <v/>
      </c>
      <c r="I14" t="str">
        <f>申込一覧表!CH18</f>
        <v/>
      </c>
      <c r="L14" s="45" t="str">
        <f>申込書!$AB$5</f>
        <v>01</v>
      </c>
    </row>
    <row r="15" spans="1:12" x14ac:dyDescent="0.2">
      <c r="A15" t="str">
        <f>IF(申込一覧表!C19="","",申込一覧表!AI19)</f>
        <v/>
      </c>
      <c r="B15">
        <v>0</v>
      </c>
      <c r="C15" t="str">
        <f>申込一覧表!AQ19</f>
        <v xml:space="preserve">  </v>
      </c>
      <c r="D15" t="str">
        <f>申込一覧表!AP19</f>
        <v xml:space="preserve"> </v>
      </c>
      <c r="E15" s="113">
        <f>申込一覧表!B19</f>
        <v>0</v>
      </c>
      <c r="F15" t="str">
        <f>申込一覧表!G19</f>
        <v/>
      </c>
      <c r="G15" t="str">
        <f>申込一覧表!AN19</f>
        <v/>
      </c>
      <c r="H15" t="str">
        <f>申込一覧表!CG19</f>
        <v/>
      </c>
      <c r="I15" t="str">
        <f>申込一覧表!CH19</f>
        <v/>
      </c>
      <c r="L15" s="45" t="str">
        <f>申込書!$AB$5</f>
        <v>01</v>
      </c>
    </row>
    <row r="16" spans="1:12" x14ac:dyDescent="0.2">
      <c r="A16" t="str">
        <f>IF(申込一覧表!C20="","",申込一覧表!AI20)</f>
        <v/>
      </c>
      <c r="B16">
        <v>0</v>
      </c>
      <c r="C16" t="str">
        <f>申込一覧表!AQ20</f>
        <v xml:space="preserve">  </v>
      </c>
      <c r="D16" t="str">
        <f>申込一覧表!AP20</f>
        <v xml:space="preserve"> </v>
      </c>
      <c r="E16" s="113">
        <f>申込一覧表!B20</f>
        <v>0</v>
      </c>
      <c r="F16" t="str">
        <f>申込一覧表!G20</f>
        <v/>
      </c>
      <c r="G16" t="str">
        <f>申込一覧表!AN20</f>
        <v/>
      </c>
      <c r="H16" t="str">
        <f>申込一覧表!CG20</f>
        <v/>
      </c>
      <c r="I16" t="str">
        <f>申込一覧表!CH20</f>
        <v/>
      </c>
      <c r="L16" s="45" t="str">
        <f>申込書!$AB$5</f>
        <v>01</v>
      </c>
    </row>
    <row r="17" spans="1:12" x14ac:dyDescent="0.2">
      <c r="A17" t="str">
        <f>IF(申込一覧表!C21="","",申込一覧表!AI21)</f>
        <v/>
      </c>
      <c r="B17">
        <v>0</v>
      </c>
      <c r="C17" t="str">
        <f>申込一覧表!AQ21</f>
        <v xml:space="preserve">  </v>
      </c>
      <c r="D17" t="str">
        <f>申込一覧表!AP21</f>
        <v xml:space="preserve"> </v>
      </c>
      <c r="E17" s="113">
        <f>申込一覧表!B21</f>
        <v>0</v>
      </c>
      <c r="F17" t="str">
        <f>申込一覧表!G21</f>
        <v/>
      </c>
      <c r="G17" t="str">
        <f>申込一覧表!AN21</f>
        <v/>
      </c>
      <c r="H17" t="str">
        <f>申込一覧表!CG21</f>
        <v/>
      </c>
      <c r="I17" t="str">
        <f>申込一覧表!CH21</f>
        <v/>
      </c>
      <c r="L17" s="45" t="str">
        <f>申込書!$AB$5</f>
        <v>01</v>
      </c>
    </row>
    <row r="18" spans="1:12" x14ac:dyDescent="0.2">
      <c r="A18" t="str">
        <f>IF(申込一覧表!C22="","",申込一覧表!AI22)</f>
        <v/>
      </c>
      <c r="B18">
        <v>0</v>
      </c>
      <c r="C18" t="str">
        <f>申込一覧表!AQ22</f>
        <v xml:space="preserve">  </v>
      </c>
      <c r="D18" t="str">
        <f>申込一覧表!AP22</f>
        <v xml:space="preserve"> </v>
      </c>
      <c r="E18" s="113">
        <f>申込一覧表!B22</f>
        <v>0</v>
      </c>
      <c r="F18" t="str">
        <f>申込一覧表!G22</f>
        <v/>
      </c>
      <c r="G18" t="str">
        <f>申込一覧表!AN22</f>
        <v/>
      </c>
      <c r="H18" t="str">
        <f>申込一覧表!CG22</f>
        <v/>
      </c>
      <c r="I18" t="str">
        <f>申込一覧表!CH22</f>
        <v/>
      </c>
      <c r="L18" s="45" t="str">
        <f>申込書!$AB$5</f>
        <v>01</v>
      </c>
    </row>
    <row r="19" spans="1:12" x14ac:dyDescent="0.2">
      <c r="A19" t="str">
        <f>IF(申込一覧表!C23="","",申込一覧表!AI23)</f>
        <v/>
      </c>
      <c r="B19">
        <v>0</v>
      </c>
      <c r="C19" t="str">
        <f>申込一覧表!AQ23</f>
        <v xml:space="preserve">  </v>
      </c>
      <c r="D19" t="str">
        <f>申込一覧表!AP23</f>
        <v xml:space="preserve"> </v>
      </c>
      <c r="E19" s="113">
        <f>申込一覧表!B23</f>
        <v>0</v>
      </c>
      <c r="F19" t="str">
        <f>申込一覧表!G23</f>
        <v/>
      </c>
      <c r="G19" t="str">
        <f>申込一覧表!AN23</f>
        <v/>
      </c>
      <c r="H19" t="str">
        <f>申込一覧表!CG23</f>
        <v/>
      </c>
      <c r="I19" t="str">
        <f>申込一覧表!CH23</f>
        <v/>
      </c>
      <c r="L19" s="45" t="str">
        <f>申込書!$AB$5</f>
        <v>01</v>
      </c>
    </row>
    <row r="20" spans="1:12" x14ac:dyDescent="0.2">
      <c r="A20" t="str">
        <f>IF(申込一覧表!C24="","",申込一覧表!AI24)</f>
        <v/>
      </c>
      <c r="B20">
        <v>0</v>
      </c>
      <c r="C20" t="str">
        <f>申込一覧表!AQ24</f>
        <v xml:space="preserve">  </v>
      </c>
      <c r="D20" t="str">
        <f>申込一覧表!AP24</f>
        <v xml:space="preserve"> </v>
      </c>
      <c r="E20" s="113">
        <f>申込一覧表!B24</f>
        <v>0</v>
      </c>
      <c r="F20" t="str">
        <f>申込一覧表!G24</f>
        <v/>
      </c>
      <c r="G20" t="str">
        <f>申込一覧表!AN24</f>
        <v/>
      </c>
      <c r="H20" t="str">
        <f>申込一覧表!CG24</f>
        <v/>
      </c>
      <c r="I20" t="str">
        <f>申込一覧表!CH24</f>
        <v/>
      </c>
      <c r="L20" s="45" t="str">
        <f>申込書!$AB$5</f>
        <v>01</v>
      </c>
    </row>
    <row r="21" spans="1:12" x14ac:dyDescent="0.2">
      <c r="A21" t="str">
        <f>IF(申込一覧表!C25="","",申込一覧表!AI25)</f>
        <v/>
      </c>
      <c r="B21">
        <v>0</v>
      </c>
      <c r="C21" t="str">
        <f>申込一覧表!AQ25</f>
        <v xml:space="preserve">  </v>
      </c>
      <c r="D21" t="str">
        <f>申込一覧表!AP25</f>
        <v xml:space="preserve"> </v>
      </c>
      <c r="E21" s="113">
        <f>申込一覧表!B25</f>
        <v>0</v>
      </c>
      <c r="F21" t="str">
        <f>申込一覧表!G25</f>
        <v/>
      </c>
      <c r="G21" t="str">
        <f>申込一覧表!AN25</f>
        <v/>
      </c>
      <c r="H21" t="str">
        <f>申込一覧表!CG25</f>
        <v/>
      </c>
      <c r="I21" t="str">
        <f>申込一覧表!CH25</f>
        <v/>
      </c>
      <c r="L21" s="45" t="str">
        <f>申込書!$AB$5</f>
        <v>01</v>
      </c>
    </row>
    <row r="22" spans="1:12" x14ac:dyDescent="0.2">
      <c r="A22" t="str">
        <f>IF(申込一覧表!C26="","",申込一覧表!AI26)</f>
        <v/>
      </c>
      <c r="B22">
        <v>0</v>
      </c>
      <c r="C22" t="str">
        <f>申込一覧表!AQ26</f>
        <v xml:space="preserve">  </v>
      </c>
      <c r="D22" t="str">
        <f>申込一覧表!AP26</f>
        <v xml:space="preserve"> </v>
      </c>
      <c r="E22" s="113">
        <f>申込一覧表!B26</f>
        <v>0</v>
      </c>
      <c r="F22" t="str">
        <f>申込一覧表!G26</f>
        <v/>
      </c>
      <c r="G22" t="str">
        <f>申込一覧表!AN26</f>
        <v/>
      </c>
      <c r="H22" t="str">
        <f>申込一覧表!CG26</f>
        <v/>
      </c>
      <c r="I22" t="str">
        <f>申込一覧表!CH26</f>
        <v/>
      </c>
      <c r="L22" s="45" t="str">
        <f>申込書!$AB$5</f>
        <v>01</v>
      </c>
    </row>
    <row r="23" spans="1:12" x14ac:dyDescent="0.2">
      <c r="A23" t="str">
        <f>IF(申込一覧表!C27="","",申込一覧表!AI27)</f>
        <v/>
      </c>
      <c r="B23">
        <v>0</v>
      </c>
      <c r="C23" t="str">
        <f>申込一覧表!AQ27</f>
        <v xml:space="preserve">  </v>
      </c>
      <c r="D23" t="str">
        <f>申込一覧表!AP27</f>
        <v xml:space="preserve"> </v>
      </c>
      <c r="E23" s="113">
        <f>申込一覧表!B27</f>
        <v>0</v>
      </c>
      <c r="F23" t="str">
        <f>申込一覧表!G27</f>
        <v/>
      </c>
      <c r="G23" t="str">
        <f>申込一覧表!AN27</f>
        <v/>
      </c>
      <c r="H23" t="str">
        <f>申込一覧表!CG27</f>
        <v/>
      </c>
      <c r="I23" t="str">
        <f>申込一覧表!CH27</f>
        <v/>
      </c>
      <c r="L23" s="45" t="str">
        <f>申込書!$AB$5</f>
        <v>01</v>
      </c>
    </row>
    <row r="24" spans="1:12" x14ac:dyDescent="0.2">
      <c r="A24" t="str">
        <f>IF(申込一覧表!C28="","",申込一覧表!AI28)</f>
        <v/>
      </c>
      <c r="B24">
        <v>0</v>
      </c>
      <c r="C24" t="str">
        <f>申込一覧表!AQ28</f>
        <v xml:space="preserve">  </v>
      </c>
      <c r="D24" t="str">
        <f>申込一覧表!AP28</f>
        <v xml:space="preserve"> </v>
      </c>
      <c r="E24" s="113">
        <f>申込一覧表!B28</f>
        <v>0</v>
      </c>
      <c r="F24" t="str">
        <f>申込一覧表!G28</f>
        <v/>
      </c>
      <c r="G24" t="str">
        <f>申込一覧表!AN28</f>
        <v/>
      </c>
      <c r="H24" t="str">
        <f>申込一覧表!CG28</f>
        <v/>
      </c>
      <c r="I24" t="str">
        <f>申込一覧表!CH28</f>
        <v/>
      </c>
      <c r="L24" s="45" t="str">
        <f>申込書!$AB$5</f>
        <v>01</v>
      </c>
    </row>
    <row r="25" spans="1:12" x14ac:dyDescent="0.2">
      <c r="A25" t="str">
        <f>IF(申込一覧表!C29="","",申込一覧表!AI29)</f>
        <v/>
      </c>
      <c r="B25">
        <v>0</v>
      </c>
      <c r="C25" t="str">
        <f>申込一覧表!AQ29</f>
        <v xml:space="preserve">  </v>
      </c>
      <c r="D25" t="str">
        <f>申込一覧表!AP29</f>
        <v xml:space="preserve"> </v>
      </c>
      <c r="E25" s="113">
        <f>申込一覧表!B29</f>
        <v>0</v>
      </c>
      <c r="F25" t="str">
        <f>申込一覧表!G29</f>
        <v/>
      </c>
      <c r="G25" t="str">
        <f>申込一覧表!AN29</f>
        <v/>
      </c>
      <c r="H25" t="str">
        <f>申込一覧表!CG29</f>
        <v/>
      </c>
      <c r="I25" t="str">
        <f>申込一覧表!CH29</f>
        <v/>
      </c>
      <c r="L25" s="45" t="str">
        <f>申込書!$AB$5</f>
        <v>01</v>
      </c>
    </row>
    <row r="26" spans="1:12" x14ac:dyDescent="0.2">
      <c r="A26" t="str">
        <f>IF(申込一覧表!C30="","",申込一覧表!AI30)</f>
        <v/>
      </c>
      <c r="B26">
        <v>0</v>
      </c>
      <c r="C26" t="str">
        <f>申込一覧表!AQ30</f>
        <v xml:space="preserve">  </v>
      </c>
      <c r="D26" t="str">
        <f>申込一覧表!AP30</f>
        <v xml:space="preserve"> </v>
      </c>
      <c r="E26" s="113">
        <f>申込一覧表!B30</f>
        <v>0</v>
      </c>
      <c r="F26" t="str">
        <f>申込一覧表!G30</f>
        <v/>
      </c>
      <c r="G26" t="str">
        <f>申込一覧表!AN30</f>
        <v/>
      </c>
      <c r="H26" t="str">
        <f>申込一覧表!CG30</f>
        <v/>
      </c>
      <c r="I26" t="str">
        <f>申込一覧表!CH30</f>
        <v/>
      </c>
      <c r="L26" s="45" t="str">
        <f>申込書!$AB$5</f>
        <v>01</v>
      </c>
    </row>
    <row r="27" spans="1:12" x14ac:dyDescent="0.2">
      <c r="A27" t="str">
        <f>IF(申込一覧表!C31="","",申込一覧表!AI31)</f>
        <v/>
      </c>
      <c r="B27">
        <v>0</v>
      </c>
      <c r="C27" t="str">
        <f>申込一覧表!AQ31</f>
        <v xml:space="preserve">  </v>
      </c>
      <c r="D27" t="str">
        <f>申込一覧表!AP31</f>
        <v xml:space="preserve"> </v>
      </c>
      <c r="E27" s="113">
        <f>申込一覧表!B31</f>
        <v>0</v>
      </c>
      <c r="F27" t="str">
        <f>申込一覧表!G31</f>
        <v/>
      </c>
      <c r="G27" t="str">
        <f>申込一覧表!AN31</f>
        <v/>
      </c>
      <c r="H27" t="str">
        <f>申込一覧表!CG31</f>
        <v/>
      </c>
      <c r="I27" t="str">
        <f>申込一覧表!CH31</f>
        <v/>
      </c>
      <c r="L27" s="45" t="str">
        <f>申込書!$AB$5</f>
        <v>01</v>
      </c>
    </row>
    <row r="28" spans="1:12" x14ac:dyDescent="0.2">
      <c r="A28" t="str">
        <f>IF(申込一覧表!C32="","",申込一覧表!AI32)</f>
        <v/>
      </c>
      <c r="B28">
        <v>0</v>
      </c>
      <c r="C28" t="str">
        <f>申込一覧表!AQ32</f>
        <v xml:space="preserve">  </v>
      </c>
      <c r="D28" t="str">
        <f>申込一覧表!AP32</f>
        <v xml:space="preserve"> </v>
      </c>
      <c r="E28" s="113">
        <f>申込一覧表!B32</f>
        <v>0</v>
      </c>
      <c r="F28" t="str">
        <f>申込一覧表!G32</f>
        <v/>
      </c>
      <c r="G28" t="str">
        <f>申込一覧表!AN32</f>
        <v/>
      </c>
      <c r="H28" t="str">
        <f>申込一覧表!CG32</f>
        <v/>
      </c>
      <c r="I28" t="str">
        <f>申込一覧表!CH32</f>
        <v/>
      </c>
      <c r="L28" s="45" t="str">
        <f>申込書!$AB$5</f>
        <v>01</v>
      </c>
    </row>
    <row r="29" spans="1:12" x14ac:dyDescent="0.2">
      <c r="A29" t="str">
        <f>IF(申込一覧表!C33="","",申込一覧表!AI33)</f>
        <v/>
      </c>
      <c r="B29">
        <v>0</v>
      </c>
      <c r="C29" t="str">
        <f>申込一覧表!AQ33</f>
        <v xml:space="preserve">  </v>
      </c>
      <c r="D29" t="str">
        <f>申込一覧表!AP33</f>
        <v xml:space="preserve"> </v>
      </c>
      <c r="E29" s="113">
        <f>申込一覧表!B33</f>
        <v>0</v>
      </c>
      <c r="F29" t="str">
        <f>申込一覧表!G33</f>
        <v/>
      </c>
      <c r="G29" t="str">
        <f>申込一覧表!AN33</f>
        <v/>
      </c>
      <c r="H29" t="str">
        <f>申込一覧表!CG33</f>
        <v/>
      </c>
      <c r="I29" t="str">
        <f>申込一覧表!CH33</f>
        <v/>
      </c>
      <c r="L29" s="45" t="str">
        <f>申込書!$AB$5</f>
        <v>01</v>
      </c>
    </row>
    <row r="30" spans="1:12" x14ac:dyDescent="0.2">
      <c r="A30" t="str">
        <f>IF(申込一覧表!C34="","",申込一覧表!AI34)</f>
        <v/>
      </c>
      <c r="B30">
        <v>0</v>
      </c>
      <c r="C30" t="str">
        <f>申込一覧表!AQ34</f>
        <v xml:space="preserve">  </v>
      </c>
      <c r="D30" t="str">
        <f>申込一覧表!AP34</f>
        <v xml:space="preserve"> </v>
      </c>
      <c r="E30" s="113">
        <f>申込一覧表!B34</f>
        <v>0</v>
      </c>
      <c r="F30" t="str">
        <f>申込一覧表!G34</f>
        <v/>
      </c>
      <c r="G30" t="str">
        <f>申込一覧表!AN34</f>
        <v/>
      </c>
      <c r="H30" t="str">
        <f>申込一覧表!CG34</f>
        <v/>
      </c>
      <c r="I30" t="str">
        <f>申込一覧表!CH34</f>
        <v/>
      </c>
      <c r="L30" s="45" t="str">
        <f>申込書!$AB$5</f>
        <v>01</v>
      </c>
    </row>
    <row r="31" spans="1:12" x14ac:dyDescent="0.2">
      <c r="A31" t="str">
        <f>IF(申込一覧表!C35="","",申込一覧表!AI35)</f>
        <v/>
      </c>
      <c r="B31">
        <v>0</v>
      </c>
      <c r="C31" t="str">
        <f>申込一覧表!AQ35</f>
        <v xml:space="preserve">  </v>
      </c>
      <c r="D31" t="str">
        <f>申込一覧表!AP35</f>
        <v xml:space="preserve"> </v>
      </c>
      <c r="E31" s="113">
        <f>申込一覧表!B35</f>
        <v>0</v>
      </c>
      <c r="F31" t="str">
        <f>申込一覧表!G35</f>
        <v/>
      </c>
      <c r="G31" t="str">
        <f>申込一覧表!AN35</f>
        <v/>
      </c>
      <c r="H31" t="str">
        <f>申込一覧表!CG35</f>
        <v/>
      </c>
      <c r="I31" t="str">
        <f>申込一覧表!CH35</f>
        <v/>
      </c>
      <c r="L31" s="45" t="str">
        <f>申込書!$AB$5</f>
        <v>01</v>
      </c>
    </row>
    <row r="32" spans="1:12" x14ac:dyDescent="0.2">
      <c r="A32" t="str">
        <f>IF(申込一覧表!C36="","",申込一覧表!AI36)</f>
        <v/>
      </c>
      <c r="B32">
        <v>0</v>
      </c>
      <c r="C32" t="str">
        <f>申込一覧表!AQ36</f>
        <v xml:space="preserve">  </v>
      </c>
      <c r="D32" t="str">
        <f>申込一覧表!AP36</f>
        <v xml:space="preserve"> </v>
      </c>
      <c r="E32" s="113">
        <f>申込一覧表!B36</f>
        <v>0</v>
      </c>
      <c r="F32" t="str">
        <f>申込一覧表!G36</f>
        <v/>
      </c>
      <c r="G32" t="str">
        <f>申込一覧表!AN36</f>
        <v/>
      </c>
      <c r="H32" t="str">
        <f>申込一覧表!CG36</f>
        <v/>
      </c>
      <c r="I32" t="str">
        <f>申込一覧表!CH36</f>
        <v/>
      </c>
      <c r="L32" s="45" t="str">
        <f>申込書!$AB$5</f>
        <v>01</v>
      </c>
    </row>
    <row r="33" spans="1:12" x14ac:dyDescent="0.2">
      <c r="A33" t="str">
        <f>IF(申込一覧表!C37="","",申込一覧表!AI37)</f>
        <v/>
      </c>
      <c r="B33">
        <v>0</v>
      </c>
      <c r="C33" t="str">
        <f>申込一覧表!AQ37</f>
        <v xml:space="preserve">  </v>
      </c>
      <c r="D33" t="str">
        <f>申込一覧表!AP37</f>
        <v xml:space="preserve"> </v>
      </c>
      <c r="E33" s="113">
        <f>申込一覧表!B37</f>
        <v>0</v>
      </c>
      <c r="F33" t="str">
        <f>申込一覧表!G37</f>
        <v/>
      </c>
      <c r="G33" t="str">
        <f>申込一覧表!AN37</f>
        <v/>
      </c>
      <c r="H33" t="str">
        <f>申込一覧表!CG37</f>
        <v/>
      </c>
      <c r="I33" t="str">
        <f>申込一覧表!CH37</f>
        <v/>
      </c>
      <c r="L33" s="45" t="str">
        <f>申込書!$AB$5</f>
        <v>01</v>
      </c>
    </row>
    <row r="34" spans="1:12" x14ac:dyDescent="0.2">
      <c r="A34" t="str">
        <f>IF(申込一覧表!C38="","",申込一覧表!AI38)</f>
        <v/>
      </c>
      <c r="B34">
        <v>0</v>
      </c>
      <c r="C34" t="str">
        <f>申込一覧表!AQ38</f>
        <v xml:space="preserve">  </v>
      </c>
      <c r="D34" t="str">
        <f>申込一覧表!AP38</f>
        <v xml:space="preserve"> </v>
      </c>
      <c r="E34" s="113">
        <f>申込一覧表!B38</f>
        <v>0</v>
      </c>
      <c r="F34" t="str">
        <f>申込一覧表!G38</f>
        <v/>
      </c>
      <c r="G34" t="str">
        <f>申込一覧表!AN38</f>
        <v/>
      </c>
      <c r="H34" t="str">
        <f>申込一覧表!CG38</f>
        <v/>
      </c>
      <c r="I34" t="str">
        <f>申込一覧表!CH38</f>
        <v/>
      </c>
      <c r="L34" s="45" t="str">
        <f>申込書!$AB$5</f>
        <v>01</v>
      </c>
    </row>
    <row r="35" spans="1:12" x14ac:dyDescent="0.2">
      <c r="A35" t="str">
        <f>IF(申込一覧表!C39="","",申込一覧表!AI39)</f>
        <v/>
      </c>
      <c r="B35">
        <v>0</v>
      </c>
      <c r="C35" t="str">
        <f>申込一覧表!AQ39</f>
        <v xml:space="preserve">  </v>
      </c>
      <c r="D35" t="str">
        <f>申込一覧表!AP39</f>
        <v xml:space="preserve"> </v>
      </c>
      <c r="E35" s="113">
        <f>申込一覧表!B39</f>
        <v>0</v>
      </c>
      <c r="F35" t="str">
        <f>申込一覧表!G39</f>
        <v/>
      </c>
      <c r="G35" t="str">
        <f>申込一覧表!AN39</f>
        <v/>
      </c>
      <c r="H35" t="str">
        <f>申込一覧表!CG39</f>
        <v/>
      </c>
      <c r="I35" t="str">
        <f>申込一覧表!CH39</f>
        <v/>
      </c>
      <c r="L35" s="45" t="str">
        <f>申込書!$AB$5</f>
        <v>01</v>
      </c>
    </row>
    <row r="36" spans="1:12" x14ac:dyDescent="0.2">
      <c r="A36" t="str">
        <f>IF(申込一覧表!C40="","",申込一覧表!AI40)</f>
        <v/>
      </c>
      <c r="B36">
        <v>0</v>
      </c>
      <c r="C36" t="str">
        <f>申込一覧表!AQ40</f>
        <v xml:space="preserve">  </v>
      </c>
      <c r="D36" t="str">
        <f>申込一覧表!AP40</f>
        <v xml:space="preserve"> </v>
      </c>
      <c r="E36" s="113">
        <f>申込一覧表!B40</f>
        <v>0</v>
      </c>
      <c r="F36" t="str">
        <f>申込一覧表!G40</f>
        <v/>
      </c>
      <c r="G36" t="str">
        <f>申込一覧表!AN40</f>
        <v/>
      </c>
      <c r="H36" t="str">
        <f>申込一覧表!CG40</f>
        <v/>
      </c>
      <c r="I36" t="str">
        <f>申込一覧表!CH40</f>
        <v/>
      </c>
      <c r="L36" s="45" t="str">
        <f>申込書!$AB$5</f>
        <v>01</v>
      </c>
    </row>
    <row r="37" spans="1:12" x14ac:dyDescent="0.2">
      <c r="A37" t="str">
        <f>IF(申込一覧表!C41="","",申込一覧表!AI41)</f>
        <v/>
      </c>
      <c r="B37">
        <v>0</v>
      </c>
      <c r="C37" t="str">
        <f>申込一覧表!AQ41</f>
        <v xml:space="preserve">  </v>
      </c>
      <c r="D37" t="str">
        <f>申込一覧表!AP41</f>
        <v xml:space="preserve"> </v>
      </c>
      <c r="E37" s="113">
        <f>申込一覧表!B41</f>
        <v>0</v>
      </c>
      <c r="F37" t="str">
        <f>申込一覧表!G41</f>
        <v/>
      </c>
      <c r="G37" t="str">
        <f>申込一覧表!AN41</f>
        <v/>
      </c>
      <c r="H37" t="str">
        <f>申込一覧表!CG41</f>
        <v/>
      </c>
      <c r="I37" t="str">
        <f>申込一覧表!CH41</f>
        <v/>
      </c>
      <c r="L37" s="45" t="str">
        <f>申込書!$AB$5</f>
        <v>01</v>
      </c>
    </row>
    <row r="38" spans="1:12" x14ac:dyDescent="0.2">
      <c r="A38" t="str">
        <f>IF(申込一覧表!C42="","",申込一覧表!AI42)</f>
        <v/>
      </c>
      <c r="B38">
        <v>0</v>
      </c>
      <c r="C38" t="str">
        <f>申込一覧表!AQ42</f>
        <v xml:space="preserve">  </v>
      </c>
      <c r="D38" t="str">
        <f>申込一覧表!AP42</f>
        <v xml:space="preserve"> </v>
      </c>
      <c r="E38" s="113">
        <f>申込一覧表!B42</f>
        <v>0</v>
      </c>
      <c r="F38" t="str">
        <f>申込一覧表!G42</f>
        <v/>
      </c>
      <c r="G38" t="str">
        <f>申込一覧表!AN42</f>
        <v/>
      </c>
      <c r="H38" t="str">
        <f>申込一覧表!CG42</f>
        <v/>
      </c>
      <c r="I38" t="str">
        <f>申込一覧表!CH42</f>
        <v/>
      </c>
      <c r="L38" s="45" t="str">
        <f>申込書!$AB$5</f>
        <v>01</v>
      </c>
    </row>
    <row r="39" spans="1:12" x14ac:dyDescent="0.2">
      <c r="A39" t="str">
        <f>IF(申込一覧表!C43="","",申込一覧表!AI43)</f>
        <v/>
      </c>
      <c r="B39">
        <v>0</v>
      </c>
      <c r="C39" t="str">
        <f>申込一覧表!AQ43</f>
        <v xml:space="preserve">  </v>
      </c>
      <c r="D39" t="str">
        <f>申込一覧表!AP43</f>
        <v xml:space="preserve"> </v>
      </c>
      <c r="E39" s="113">
        <f>申込一覧表!B43</f>
        <v>0</v>
      </c>
      <c r="F39" t="str">
        <f>申込一覧表!G43</f>
        <v/>
      </c>
      <c r="G39" t="str">
        <f>申込一覧表!AN43</f>
        <v/>
      </c>
      <c r="H39" t="str">
        <f>申込一覧表!CG43</f>
        <v/>
      </c>
      <c r="I39" t="str">
        <f>申込一覧表!CH43</f>
        <v/>
      </c>
      <c r="L39" s="45" t="str">
        <f>申込書!$AB$5</f>
        <v>01</v>
      </c>
    </row>
    <row r="40" spans="1:12" x14ac:dyDescent="0.2">
      <c r="A40" t="str">
        <f>IF(申込一覧表!C44="","",申込一覧表!AI44)</f>
        <v/>
      </c>
      <c r="B40">
        <v>0</v>
      </c>
      <c r="C40" t="str">
        <f>申込一覧表!AQ44</f>
        <v xml:space="preserve">  </v>
      </c>
      <c r="D40" t="str">
        <f>申込一覧表!AP44</f>
        <v xml:space="preserve"> </v>
      </c>
      <c r="E40" s="113">
        <f>申込一覧表!B44</f>
        <v>0</v>
      </c>
      <c r="F40" t="str">
        <f>申込一覧表!G44</f>
        <v/>
      </c>
      <c r="G40" t="str">
        <f>申込一覧表!AN44</f>
        <v/>
      </c>
      <c r="H40" t="str">
        <f>申込一覧表!CG44</f>
        <v/>
      </c>
      <c r="I40" t="str">
        <f>申込一覧表!CH44</f>
        <v/>
      </c>
      <c r="L40" s="45" t="str">
        <f>申込書!$AB$5</f>
        <v>01</v>
      </c>
    </row>
    <row r="41" spans="1:12" x14ac:dyDescent="0.2">
      <c r="A41" s="114" t="str">
        <f>IF(申込一覧表!C45="","",申込一覧表!AI45)</f>
        <v/>
      </c>
      <c r="B41" s="114">
        <v>0</v>
      </c>
      <c r="C41" s="114" t="str">
        <f>申込一覧表!AQ45</f>
        <v xml:space="preserve">  </v>
      </c>
      <c r="D41" s="114" t="str">
        <f>申込一覧表!AP45</f>
        <v xml:space="preserve"> </v>
      </c>
      <c r="E41" s="115">
        <f>申込一覧表!B45</f>
        <v>0</v>
      </c>
      <c r="F41" s="114" t="str">
        <f>申込一覧表!G45</f>
        <v/>
      </c>
      <c r="G41" s="114" t="str">
        <f>申込一覧表!AN45</f>
        <v/>
      </c>
      <c r="H41" s="114" t="str">
        <f>申込一覧表!CG45</f>
        <v/>
      </c>
      <c r="I41" s="114" t="str">
        <f>申込一覧表!CH45</f>
        <v/>
      </c>
      <c r="J41" s="114"/>
      <c r="K41" s="114"/>
      <c r="L41" s="119" t="str">
        <f>申込書!$AB$5</f>
        <v>01</v>
      </c>
    </row>
    <row r="42" spans="1:12" x14ac:dyDescent="0.2">
      <c r="A42" t="str">
        <f>IF(申込一覧表!C46="","",申込一覧表!AI46)</f>
        <v/>
      </c>
      <c r="C42" t="str">
        <f>IF(A42="","",申込一覧表!AQ46)</f>
        <v/>
      </c>
      <c r="D42" t="str">
        <f>IF(A42="","",申込一覧表!AP46)</f>
        <v/>
      </c>
      <c r="E42" s="113" t="str">
        <f>IF(A42="","",申込一覧表!B46)</f>
        <v/>
      </c>
      <c r="F42" t="str">
        <f>IF(A42="","",申込一覧表!G46)</f>
        <v/>
      </c>
      <c r="G42" t="str">
        <f>IF(A42="","",申込一覧表!AN46)</f>
        <v/>
      </c>
      <c r="L42" s="45" t="str">
        <f>IF(A42="","",申込書!$AB$5)</f>
        <v/>
      </c>
    </row>
    <row r="43" spans="1:12" x14ac:dyDescent="0.2">
      <c r="A43" s="114" t="str">
        <f>IF(申込一覧表!C47="","",申込一覧表!AI47)</f>
        <v/>
      </c>
      <c r="B43" s="114"/>
      <c r="C43" s="114" t="str">
        <f>IF(A43="","",申込一覧表!AQ47)</f>
        <v/>
      </c>
      <c r="D43" s="114" t="str">
        <f>IF(A43="","",申込一覧表!AP47)</f>
        <v/>
      </c>
      <c r="E43" s="115" t="str">
        <f>IF(A43="","",申込一覧表!B47)</f>
        <v/>
      </c>
      <c r="F43" s="114" t="str">
        <f>IF(A43="","",申込一覧表!G47)</f>
        <v/>
      </c>
      <c r="G43" s="114" t="str">
        <f>IF(A43="","",申込一覧表!AN47)</f>
        <v/>
      </c>
      <c r="H43" s="114"/>
      <c r="I43" s="114"/>
      <c r="J43" s="114"/>
      <c r="K43" s="114"/>
      <c r="L43" s="119" t="str">
        <f>IF(A43="","",申込書!$AB$5)</f>
        <v/>
      </c>
    </row>
    <row r="44" spans="1:12" x14ac:dyDescent="0.2">
      <c r="A44" t="str">
        <f>IF(申込一覧表!C48="","",申込一覧表!AI48)</f>
        <v/>
      </c>
      <c r="B44">
        <v>5</v>
      </c>
      <c r="C44" s="24" t="str">
        <f>申込一覧表!AQ48</f>
        <v xml:space="preserve">  </v>
      </c>
      <c r="D44" s="24" t="str">
        <f>申込一覧表!AP48</f>
        <v xml:space="preserve"> </v>
      </c>
      <c r="E44" s="118">
        <f>申込一覧表!B48</f>
        <v>0</v>
      </c>
      <c r="F44" s="24" t="str">
        <f>申込一覧表!G48</f>
        <v/>
      </c>
      <c r="G44" s="24" t="str">
        <f>申込一覧表!AN48</f>
        <v/>
      </c>
      <c r="H44" t="str">
        <f>申込一覧表!CG48</f>
        <v/>
      </c>
      <c r="I44" t="str">
        <f>申込一覧表!CH48</f>
        <v/>
      </c>
      <c r="L44" s="120" t="str">
        <f>申込書!$AB$5</f>
        <v>01</v>
      </c>
    </row>
    <row r="45" spans="1:12" x14ac:dyDescent="0.2">
      <c r="A45" t="str">
        <f>IF(申込一覧表!C49="","",申込一覧表!AI49)</f>
        <v/>
      </c>
      <c r="B45">
        <v>5</v>
      </c>
      <c r="C45" t="str">
        <f>申込一覧表!AQ49</f>
        <v xml:space="preserve">  </v>
      </c>
      <c r="D45" t="str">
        <f>申込一覧表!AP49</f>
        <v xml:space="preserve"> </v>
      </c>
      <c r="E45" s="113">
        <f>申込一覧表!B49</f>
        <v>0</v>
      </c>
      <c r="F45" t="str">
        <f>申込一覧表!G49</f>
        <v/>
      </c>
      <c r="G45" t="str">
        <f>申込一覧表!AN49</f>
        <v/>
      </c>
      <c r="H45" t="str">
        <f>申込一覧表!CG49</f>
        <v/>
      </c>
      <c r="I45" t="str">
        <f>申込一覧表!CH49</f>
        <v/>
      </c>
      <c r="L45" s="45" t="str">
        <f>申込書!$AB$5</f>
        <v>01</v>
      </c>
    </row>
    <row r="46" spans="1:12" x14ac:dyDescent="0.2">
      <c r="A46" t="str">
        <f>IF(申込一覧表!C50="","",申込一覧表!AI50)</f>
        <v/>
      </c>
      <c r="B46">
        <v>5</v>
      </c>
      <c r="C46" t="str">
        <f>申込一覧表!AQ50</f>
        <v xml:space="preserve">  </v>
      </c>
      <c r="D46" t="str">
        <f>申込一覧表!AP50</f>
        <v xml:space="preserve"> </v>
      </c>
      <c r="E46" s="113">
        <f>申込一覧表!B50</f>
        <v>0</v>
      </c>
      <c r="F46" t="str">
        <f>申込一覧表!G50</f>
        <v/>
      </c>
      <c r="G46" t="str">
        <f>申込一覧表!AN50</f>
        <v/>
      </c>
      <c r="H46" t="str">
        <f>申込一覧表!CG50</f>
        <v/>
      </c>
      <c r="I46" t="str">
        <f>申込一覧表!CH50</f>
        <v/>
      </c>
      <c r="L46" s="45" t="str">
        <f>申込書!$AB$5</f>
        <v>01</v>
      </c>
    </row>
    <row r="47" spans="1:12" x14ac:dyDescent="0.2">
      <c r="A47" t="str">
        <f>IF(申込一覧表!C51="","",申込一覧表!AI51)</f>
        <v/>
      </c>
      <c r="B47">
        <v>5</v>
      </c>
      <c r="C47" t="str">
        <f>申込一覧表!AQ51</f>
        <v xml:space="preserve">  </v>
      </c>
      <c r="D47" t="str">
        <f>申込一覧表!AP51</f>
        <v xml:space="preserve"> </v>
      </c>
      <c r="E47" s="113">
        <f>申込一覧表!B51</f>
        <v>0</v>
      </c>
      <c r="F47" t="str">
        <f>申込一覧表!G51</f>
        <v/>
      </c>
      <c r="G47" t="str">
        <f>申込一覧表!AN51</f>
        <v/>
      </c>
      <c r="H47" t="str">
        <f>申込一覧表!CG51</f>
        <v/>
      </c>
      <c r="I47" t="str">
        <f>申込一覧表!CH51</f>
        <v/>
      </c>
      <c r="L47" s="45" t="str">
        <f>申込書!$AB$5</f>
        <v>01</v>
      </c>
    </row>
    <row r="48" spans="1:12" x14ac:dyDescent="0.2">
      <c r="A48" t="str">
        <f>IF(申込一覧表!C52="","",申込一覧表!AI52)</f>
        <v/>
      </c>
      <c r="B48">
        <v>5</v>
      </c>
      <c r="C48" t="str">
        <f>申込一覧表!AQ52</f>
        <v xml:space="preserve">  </v>
      </c>
      <c r="D48" t="str">
        <f>申込一覧表!AP52</f>
        <v xml:space="preserve"> </v>
      </c>
      <c r="E48" s="113">
        <f>申込一覧表!B52</f>
        <v>0</v>
      </c>
      <c r="F48" t="str">
        <f>申込一覧表!G52</f>
        <v/>
      </c>
      <c r="G48" t="str">
        <f>申込一覧表!AN52</f>
        <v/>
      </c>
      <c r="H48" t="str">
        <f>申込一覧表!CG52</f>
        <v/>
      </c>
      <c r="I48" t="str">
        <f>申込一覧表!CH52</f>
        <v/>
      </c>
      <c r="L48" s="45" t="str">
        <f>申込書!$AB$5</f>
        <v>01</v>
      </c>
    </row>
    <row r="49" spans="1:12" x14ac:dyDescent="0.2">
      <c r="A49" t="str">
        <f>IF(申込一覧表!C53="","",申込一覧表!AI53)</f>
        <v/>
      </c>
      <c r="B49">
        <v>5</v>
      </c>
      <c r="C49" t="str">
        <f>申込一覧表!AQ53</f>
        <v xml:space="preserve">  </v>
      </c>
      <c r="D49" t="str">
        <f>申込一覧表!AP53</f>
        <v xml:space="preserve"> </v>
      </c>
      <c r="E49" s="113">
        <f>申込一覧表!B53</f>
        <v>0</v>
      </c>
      <c r="F49" t="str">
        <f>申込一覧表!G53</f>
        <v/>
      </c>
      <c r="G49" t="str">
        <f>申込一覧表!AN53</f>
        <v/>
      </c>
      <c r="H49" t="str">
        <f>申込一覧表!CG53</f>
        <v/>
      </c>
      <c r="I49" t="str">
        <f>申込一覧表!CH53</f>
        <v/>
      </c>
      <c r="L49" s="45" t="str">
        <f>申込書!$AB$5</f>
        <v>01</v>
      </c>
    </row>
    <row r="50" spans="1:12" x14ac:dyDescent="0.2">
      <c r="A50" t="str">
        <f>IF(申込一覧表!C54="","",申込一覧表!AI54)</f>
        <v/>
      </c>
      <c r="B50">
        <v>5</v>
      </c>
      <c r="C50" t="str">
        <f>申込一覧表!AQ54</f>
        <v xml:space="preserve">  </v>
      </c>
      <c r="D50" t="str">
        <f>申込一覧表!AP54</f>
        <v xml:space="preserve"> </v>
      </c>
      <c r="E50" s="113">
        <f>申込一覧表!B54</f>
        <v>0</v>
      </c>
      <c r="F50" t="str">
        <f>申込一覧表!G54</f>
        <v/>
      </c>
      <c r="G50" t="str">
        <f>申込一覧表!AN54</f>
        <v/>
      </c>
      <c r="H50" t="str">
        <f>申込一覧表!CG54</f>
        <v/>
      </c>
      <c r="I50" t="str">
        <f>申込一覧表!CH54</f>
        <v/>
      </c>
      <c r="L50" s="45" t="str">
        <f>申込書!$AB$5</f>
        <v>01</v>
      </c>
    </row>
    <row r="51" spans="1:12" x14ac:dyDescent="0.2">
      <c r="A51" t="str">
        <f>IF(申込一覧表!C55="","",申込一覧表!AI55)</f>
        <v/>
      </c>
      <c r="B51">
        <v>5</v>
      </c>
      <c r="C51" t="str">
        <f>申込一覧表!AQ55</f>
        <v xml:space="preserve">  </v>
      </c>
      <c r="D51" t="str">
        <f>申込一覧表!AP55</f>
        <v xml:space="preserve"> </v>
      </c>
      <c r="E51" s="113">
        <f>申込一覧表!B55</f>
        <v>0</v>
      </c>
      <c r="F51" t="str">
        <f>申込一覧表!G55</f>
        <v/>
      </c>
      <c r="G51" t="str">
        <f>申込一覧表!AN55</f>
        <v/>
      </c>
      <c r="H51" t="str">
        <f>申込一覧表!CG55</f>
        <v/>
      </c>
      <c r="I51" t="str">
        <f>申込一覧表!CH55</f>
        <v/>
      </c>
      <c r="L51" s="45" t="str">
        <f>申込書!$AB$5</f>
        <v>01</v>
      </c>
    </row>
    <row r="52" spans="1:12" x14ac:dyDescent="0.2">
      <c r="A52" t="str">
        <f>IF(申込一覧表!C56="","",申込一覧表!AI56)</f>
        <v/>
      </c>
      <c r="B52">
        <v>5</v>
      </c>
      <c r="C52" t="str">
        <f>申込一覧表!AQ56</f>
        <v xml:space="preserve">  </v>
      </c>
      <c r="D52" t="str">
        <f>申込一覧表!AP56</f>
        <v xml:space="preserve"> </v>
      </c>
      <c r="E52" s="113">
        <f>申込一覧表!B56</f>
        <v>0</v>
      </c>
      <c r="F52" t="str">
        <f>申込一覧表!G56</f>
        <v/>
      </c>
      <c r="G52" t="str">
        <f>申込一覧表!AN56</f>
        <v/>
      </c>
      <c r="H52" t="str">
        <f>申込一覧表!CG56</f>
        <v/>
      </c>
      <c r="I52" t="str">
        <f>申込一覧表!CH56</f>
        <v/>
      </c>
      <c r="L52" s="45" t="str">
        <f>申込書!$AB$5</f>
        <v>01</v>
      </c>
    </row>
    <row r="53" spans="1:12" x14ac:dyDescent="0.2">
      <c r="A53" t="str">
        <f>IF(申込一覧表!C57="","",申込一覧表!AI57)</f>
        <v/>
      </c>
      <c r="B53">
        <v>5</v>
      </c>
      <c r="C53" t="str">
        <f>申込一覧表!AQ57</f>
        <v xml:space="preserve">  </v>
      </c>
      <c r="D53" t="str">
        <f>申込一覧表!AP57</f>
        <v xml:space="preserve"> </v>
      </c>
      <c r="E53" s="113">
        <f>申込一覧表!B57</f>
        <v>0</v>
      </c>
      <c r="F53" t="str">
        <f>申込一覧表!G57</f>
        <v/>
      </c>
      <c r="G53" t="str">
        <f>申込一覧表!AN57</f>
        <v/>
      </c>
      <c r="H53" t="str">
        <f>申込一覧表!CG57</f>
        <v/>
      </c>
      <c r="I53" t="str">
        <f>申込一覧表!CH57</f>
        <v/>
      </c>
      <c r="L53" s="45" t="str">
        <f>申込書!$AB$5</f>
        <v>01</v>
      </c>
    </row>
    <row r="54" spans="1:12" x14ac:dyDescent="0.2">
      <c r="A54" t="str">
        <f>IF(申込一覧表!C58="","",申込一覧表!AI58)</f>
        <v/>
      </c>
      <c r="B54">
        <v>5</v>
      </c>
      <c r="C54" t="str">
        <f>申込一覧表!AQ58</f>
        <v xml:space="preserve">  </v>
      </c>
      <c r="D54" t="str">
        <f>申込一覧表!AP58</f>
        <v xml:space="preserve"> </v>
      </c>
      <c r="E54" s="113">
        <f>申込一覧表!B58</f>
        <v>0</v>
      </c>
      <c r="F54" t="str">
        <f>申込一覧表!G58</f>
        <v/>
      </c>
      <c r="G54" t="str">
        <f>申込一覧表!AN58</f>
        <v/>
      </c>
      <c r="H54" t="str">
        <f>申込一覧表!CG58</f>
        <v/>
      </c>
      <c r="I54" t="str">
        <f>申込一覧表!CH58</f>
        <v/>
      </c>
      <c r="L54" s="45" t="str">
        <f>申込書!$AB$5</f>
        <v>01</v>
      </c>
    </row>
    <row r="55" spans="1:12" x14ac:dyDescent="0.2">
      <c r="A55" t="str">
        <f>IF(申込一覧表!C59="","",申込一覧表!AI59)</f>
        <v/>
      </c>
      <c r="B55">
        <v>5</v>
      </c>
      <c r="C55" t="str">
        <f>申込一覧表!AQ59</f>
        <v xml:space="preserve">  </v>
      </c>
      <c r="D55" t="str">
        <f>申込一覧表!AP59</f>
        <v xml:space="preserve"> </v>
      </c>
      <c r="E55" s="113">
        <f>申込一覧表!B59</f>
        <v>0</v>
      </c>
      <c r="F55" t="str">
        <f>申込一覧表!G59</f>
        <v/>
      </c>
      <c r="G55" t="str">
        <f>申込一覧表!AN59</f>
        <v/>
      </c>
      <c r="H55" t="str">
        <f>申込一覧表!CG59</f>
        <v/>
      </c>
      <c r="I55" t="str">
        <f>申込一覧表!CH59</f>
        <v/>
      </c>
      <c r="L55" s="45" t="str">
        <f>申込書!$AB$5</f>
        <v>01</v>
      </c>
    </row>
    <row r="56" spans="1:12" x14ac:dyDescent="0.2">
      <c r="A56" t="str">
        <f>IF(申込一覧表!C60="","",申込一覧表!AI60)</f>
        <v/>
      </c>
      <c r="B56">
        <v>5</v>
      </c>
      <c r="C56" t="str">
        <f>申込一覧表!AQ60</f>
        <v xml:space="preserve">  </v>
      </c>
      <c r="D56" t="str">
        <f>申込一覧表!AP60</f>
        <v xml:space="preserve"> </v>
      </c>
      <c r="E56" s="113">
        <f>申込一覧表!B60</f>
        <v>0</v>
      </c>
      <c r="F56" t="str">
        <f>申込一覧表!G60</f>
        <v/>
      </c>
      <c r="G56" t="str">
        <f>申込一覧表!AN60</f>
        <v/>
      </c>
      <c r="H56" t="str">
        <f>申込一覧表!CG60</f>
        <v/>
      </c>
      <c r="I56" t="str">
        <f>申込一覧表!CH60</f>
        <v/>
      </c>
      <c r="L56" s="45" t="str">
        <f>申込書!$AB$5</f>
        <v>01</v>
      </c>
    </row>
    <row r="57" spans="1:12" x14ac:dyDescent="0.2">
      <c r="A57" t="str">
        <f>IF(申込一覧表!C61="","",申込一覧表!AI61)</f>
        <v/>
      </c>
      <c r="B57">
        <v>5</v>
      </c>
      <c r="C57" t="str">
        <f>申込一覧表!AQ61</f>
        <v xml:space="preserve">  </v>
      </c>
      <c r="D57" t="str">
        <f>申込一覧表!AP61</f>
        <v xml:space="preserve"> </v>
      </c>
      <c r="E57" s="113">
        <f>申込一覧表!B61</f>
        <v>0</v>
      </c>
      <c r="F57" t="str">
        <f>申込一覧表!G61</f>
        <v/>
      </c>
      <c r="G57" t="str">
        <f>申込一覧表!AN61</f>
        <v/>
      </c>
      <c r="H57" t="str">
        <f>申込一覧表!CG61</f>
        <v/>
      </c>
      <c r="I57" t="str">
        <f>申込一覧表!CH61</f>
        <v/>
      </c>
      <c r="L57" s="45" t="str">
        <f>申込書!$AB$5</f>
        <v>01</v>
      </c>
    </row>
    <row r="58" spans="1:12" x14ac:dyDescent="0.2">
      <c r="A58" t="str">
        <f>IF(申込一覧表!C62="","",申込一覧表!AI62)</f>
        <v/>
      </c>
      <c r="B58">
        <v>5</v>
      </c>
      <c r="C58" t="str">
        <f>申込一覧表!AQ62</f>
        <v xml:space="preserve">  </v>
      </c>
      <c r="D58" t="str">
        <f>申込一覧表!AP62</f>
        <v xml:space="preserve"> </v>
      </c>
      <c r="E58" s="113">
        <f>申込一覧表!B62</f>
        <v>0</v>
      </c>
      <c r="F58" t="str">
        <f>申込一覧表!G62</f>
        <v/>
      </c>
      <c r="G58" t="str">
        <f>申込一覧表!AN62</f>
        <v/>
      </c>
      <c r="H58" t="str">
        <f>申込一覧表!CG62</f>
        <v/>
      </c>
      <c r="I58" t="str">
        <f>申込一覧表!CH62</f>
        <v/>
      </c>
      <c r="L58" s="45" t="str">
        <f>申込書!$AB$5</f>
        <v>01</v>
      </c>
    </row>
    <row r="59" spans="1:12" x14ac:dyDescent="0.2">
      <c r="A59" t="str">
        <f>IF(申込一覧表!C63="","",申込一覧表!AI63)</f>
        <v/>
      </c>
      <c r="B59">
        <v>5</v>
      </c>
      <c r="C59" t="str">
        <f>申込一覧表!AQ63</f>
        <v xml:space="preserve">  </v>
      </c>
      <c r="D59" t="str">
        <f>申込一覧表!AP63</f>
        <v xml:space="preserve"> </v>
      </c>
      <c r="E59" s="113">
        <f>申込一覧表!B63</f>
        <v>0</v>
      </c>
      <c r="F59" t="str">
        <f>申込一覧表!G63</f>
        <v/>
      </c>
      <c r="G59" t="str">
        <f>申込一覧表!AN63</f>
        <v/>
      </c>
      <c r="H59" t="str">
        <f>申込一覧表!CG63</f>
        <v/>
      </c>
      <c r="I59" t="str">
        <f>申込一覧表!CH63</f>
        <v/>
      </c>
      <c r="L59" s="45" t="str">
        <f>申込書!$AB$5</f>
        <v>01</v>
      </c>
    </row>
    <row r="60" spans="1:12" x14ac:dyDescent="0.2">
      <c r="A60" t="str">
        <f>IF(申込一覧表!C64="","",申込一覧表!AI64)</f>
        <v/>
      </c>
      <c r="B60">
        <v>5</v>
      </c>
      <c r="C60" t="str">
        <f>申込一覧表!AQ64</f>
        <v xml:space="preserve">  </v>
      </c>
      <c r="D60" t="str">
        <f>申込一覧表!AP64</f>
        <v xml:space="preserve"> </v>
      </c>
      <c r="E60" s="113">
        <f>申込一覧表!B64</f>
        <v>0</v>
      </c>
      <c r="F60" t="str">
        <f>申込一覧表!G64</f>
        <v/>
      </c>
      <c r="G60" t="str">
        <f>申込一覧表!AN64</f>
        <v/>
      </c>
      <c r="H60" t="str">
        <f>申込一覧表!CG64</f>
        <v/>
      </c>
      <c r="I60" t="str">
        <f>申込一覧表!CH64</f>
        <v/>
      </c>
      <c r="L60" s="45" t="str">
        <f>申込書!$AB$5</f>
        <v>01</v>
      </c>
    </row>
    <row r="61" spans="1:12" x14ac:dyDescent="0.2">
      <c r="A61" t="str">
        <f>IF(申込一覧表!C65="","",申込一覧表!AI65)</f>
        <v/>
      </c>
      <c r="B61">
        <v>5</v>
      </c>
      <c r="C61" t="str">
        <f>申込一覧表!AQ65</f>
        <v xml:space="preserve">  </v>
      </c>
      <c r="D61" t="str">
        <f>申込一覧表!AP65</f>
        <v xml:space="preserve"> </v>
      </c>
      <c r="E61" s="113">
        <f>申込一覧表!B65</f>
        <v>0</v>
      </c>
      <c r="F61" t="str">
        <f>申込一覧表!G65</f>
        <v/>
      </c>
      <c r="G61" t="str">
        <f>申込一覧表!AN65</f>
        <v/>
      </c>
      <c r="H61" t="str">
        <f>申込一覧表!CG65</f>
        <v/>
      </c>
      <c r="I61" t="str">
        <f>申込一覧表!CH65</f>
        <v/>
      </c>
      <c r="L61" s="45" t="str">
        <f>申込書!$AB$5</f>
        <v>01</v>
      </c>
    </row>
    <row r="62" spans="1:12" x14ac:dyDescent="0.2">
      <c r="A62" t="str">
        <f>IF(申込一覧表!C66="","",申込一覧表!AI66)</f>
        <v/>
      </c>
      <c r="B62">
        <v>5</v>
      </c>
      <c r="C62" t="str">
        <f>申込一覧表!AQ66</f>
        <v xml:space="preserve">  </v>
      </c>
      <c r="D62" t="str">
        <f>申込一覧表!AP66</f>
        <v xml:space="preserve"> </v>
      </c>
      <c r="E62" s="113">
        <f>申込一覧表!B66</f>
        <v>0</v>
      </c>
      <c r="F62" t="str">
        <f>申込一覧表!G66</f>
        <v/>
      </c>
      <c r="G62" t="str">
        <f>申込一覧表!AN66</f>
        <v/>
      </c>
      <c r="H62" t="str">
        <f>申込一覧表!CG66</f>
        <v/>
      </c>
      <c r="I62" t="str">
        <f>申込一覧表!CH66</f>
        <v/>
      </c>
      <c r="L62" s="45" t="str">
        <f>申込書!$AB$5</f>
        <v>01</v>
      </c>
    </row>
    <row r="63" spans="1:12" x14ac:dyDescent="0.2">
      <c r="A63" t="str">
        <f>IF(申込一覧表!C67="","",申込一覧表!AI67)</f>
        <v/>
      </c>
      <c r="B63">
        <v>5</v>
      </c>
      <c r="C63" t="str">
        <f>申込一覧表!AQ67</f>
        <v xml:space="preserve">  </v>
      </c>
      <c r="D63" t="str">
        <f>申込一覧表!AP67</f>
        <v xml:space="preserve"> </v>
      </c>
      <c r="E63" s="113">
        <f>申込一覧表!B67</f>
        <v>0</v>
      </c>
      <c r="F63" t="str">
        <f>申込一覧表!G67</f>
        <v/>
      </c>
      <c r="G63" t="str">
        <f>申込一覧表!AN67</f>
        <v/>
      </c>
      <c r="H63" t="str">
        <f>申込一覧表!CG67</f>
        <v/>
      </c>
      <c r="I63" t="str">
        <f>申込一覧表!CH67</f>
        <v/>
      </c>
      <c r="L63" s="45" t="str">
        <f>申込書!$AB$5</f>
        <v>01</v>
      </c>
    </row>
    <row r="64" spans="1:12" x14ac:dyDescent="0.2">
      <c r="A64" t="str">
        <f>IF(申込一覧表!C68="","",申込一覧表!AI68)</f>
        <v/>
      </c>
      <c r="B64">
        <v>5</v>
      </c>
      <c r="C64" t="str">
        <f>申込一覧表!AQ68</f>
        <v xml:space="preserve">  </v>
      </c>
      <c r="D64" t="str">
        <f>申込一覧表!AP68</f>
        <v xml:space="preserve"> </v>
      </c>
      <c r="E64" s="113">
        <f>申込一覧表!B68</f>
        <v>0</v>
      </c>
      <c r="F64" t="str">
        <f>申込一覧表!G68</f>
        <v/>
      </c>
      <c r="G64" t="str">
        <f>申込一覧表!AN68</f>
        <v/>
      </c>
      <c r="H64" t="str">
        <f>申込一覧表!CG68</f>
        <v/>
      </c>
      <c r="I64" t="str">
        <f>申込一覧表!CH68</f>
        <v/>
      </c>
      <c r="L64" s="45" t="str">
        <f>申込書!$AB$5</f>
        <v>01</v>
      </c>
    </row>
    <row r="65" spans="1:12" x14ac:dyDescent="0.2">
      <c r="A65" t="str">
        <f>IF(申込一覧表!C69="","",申込一覧表!AI69)</f>
        <v/>
      </c>
      <c r="B65">
        <v>5</v>
      </c>
      <c r="C65" t="str">
        <f>申込一覧表!AQ69</f>
        <v xml:space="preserve">  </v>
      </c>
      <c r="D65" t="str">
        <f>申込一覧表!AP69</f>
        <v xml:space="preserve"> </v>
      </c>
      <c r="E65" s="113">
        <f>申込一覧表!B69</f>
        <v>0</v>
      </c>
      <c r="F65" t="str">
        <f>申込一覧表!G69</f>
        <v/>
      </c>
      <c r="G65" t="str">
        <f>申込一覧表!AN69</f>
        <v/>
      </c>
      <c r="H65" t="str">
        <f>申込一覧表!CG69</f>
        <v/>
      </c>
      <c r="I65" t="str">
        <f>申込一覧表!CH69</f>
        <v/>
      </c>
      <c r="L65" s="45" t="str">
        <f>申込書!$AB$5</f>
        <v>01</v>
      </c>
    </row>
    <row r="66" spans="1:12" x14ac:dyDescent="0.2">
      <c r="A66" t="str">
        <f>IF(申込一覧表!C70="","",申込一覧表!AI70)</f>
        <v/>
      </c>
      <c r="B66">
        <v>5</v>
      </c>
      <c r="C66" t="str">
        <f>申込一覧表!AQ70</f>
        <v xml:space="preserve">  </v>
      </c>
      <c r="D66" t="str">
        <f>申込一覧表!AP70</f>
        <v xml:space="preserve"> </v>
      </c>
      <c r="E66" s="113">
        <f>申込一覧表!B70</f>
        <v>0</v>
      </c>
      <c r="F66" t="str">
        <f>申込一覧表!G70</f>
        <v/>
      </c>
      <c r="G66" t="str">
        <f>申込一覧表!AN70</f>
        <v/>
      </c>
      <c r="H66" t="str">
        <f>申込一覧表!CG70</f>
        <v/>
      </c>
      <c r="I66" t="str">
        <f>申込一覧表!CH70</f>
        <v/>
      </c>
      <c r="L66" s="45" t="str">
        <f>申込書!$AB$5</f>
        <v>01</v>
      </c>
    </row>
    <row r="67" spans="1:12" x14ac:dyDescent="0.2">
      <c r="A67" t="str">
        <f>IF(申込一覧表!C71="","",申込一覧表!AI71)</f>
        <v/>
      </c>
      <c r="B67">
        <v>5</v>
      </c>
      <c r="C67" t="str">
        <f>申込一覧表!AQ71</f>
        <v xml:space="preserve">  </v>
      </c>
      <c r="D67" t="str">
        <f>申込一覧表!AP71</f>
        <v xml:space="preserve"> </v>
      </c>
      <c r="E67" s="113">
        <f>申込一覧表!B71</f>
        <v>0</v>
      </c>
      <c r="F67" t="str">
        <f>申込一覧表!G71</f>
        <v/>
      </c>
      <c r="G67" t="str">
        <f>申込一覧表!AN71</f>
        <v/>
      </c>
      <c r="H67" t="str">
        <f>申込一覧表!CG71</f>
        <v/>
      </c>
      <c r="I67" t="str">
        <f>申込一覧表!CH71</f>
        <v/>
      </c>
      <c r="L67" s="45" t="str">
        <f>申込書!$AB$5</f>
        <v>01</v>
      </c>
    </row>
    <row r="68" spans="1:12" x14ac:dyDescent="0.2">
      <c r="A68" t="str">
        <f>IF(申込一覧表!C72="","",申込一覧表!AI72)</f>
        <v/>
      </c>
      <c r="B68">
        <v>5</v>
      </c>
      <c r="C68" t="str">
        <f>申込一覧表!AQ72</f>
        <v xml:space="preserve">  </v>
      </c>
      <c r="D68" t="str">
        <f>申込一覧表!AP72</f>
        <v xml:space="preserve"> </v>
      </c>
      <c r="E68" s="113">
        <f>申込一覧表!B72</f>
        <v>0</v>
      </c>
      <c r="F68" t="str">
        <f>申込一覧表!G72</f>
        <v/>
      </c>
      <c r="G68" t="str">
        <f>申込一覧表!AN72</f>
        <v/>
      </c>
      <c r="H68" t="str">
        <f>申込一覧表!CG72</f>
        <v/>
      </c>
      <c r="I68" t="str">
        <f>申込一覧表!CH72</f>
        <v/>
      </c>
      <c r="L68" s="45" t="str">
        <f>申込書!$AB$5</f>
        <v>01</v>
      </c>
    </row>
    <row r="69" spans="1:12" x14ac:dyDescent="0.2">
      <c r="A69" t="str">
        <f>IF(申込一覧表!C73="","",申込一覧表!AI73)</f>
        <v/>
      </c>
      <c r="B69">
        <v>5</v>
      </c>
      <c r="C69" t="str">
        <f>申込一覧表!AQ73</f>
        <v xml:space="preserve">  </v>
      </c>
      <c r="D69" t="str">
        <f>申込一覧表!AP73</f>
        <v xml:space="preserve"> </v>
      </c>
      <c r="E69" s="113">
        <f>申込一覧表!B73</f>
        <v>0</v>
      </c>
      <c r="F69" t="str">
        <f>申込一覧表!G73</f>
        <v/>
      </c>
      <c r="G69" t="str">
        <f>申込一覧表!AN73</f>
        <v/>
      </c>
      <c r="H69" t="str">
        <f>申込一覧表!CG73</f>
        <v/>
      </c>
      <c r="I69" t="str">
        <f>申込一覧表!CH73</f>
        <v/>
      </c>
      <c r="L69" s="45" t="str">
        <f>申込書!$AB$5</f>
        <v>01</v>
      </c>
    </row>
    <row r="70" spans="1:12" x14ac:dyDescent="0.2">
      <c r="A70" t="str">
        <f>IF(申込一覧表!C74="","",申込一覧表!AI74)</f>
        <v/>
      </c>
      <c r="B70">
        <v>5</v>
      </c>
      <c r="C70" t="str">
        <f>申込一覧表!AQ74</f>
        <v xml:space="preserve">  </v>
      </c>
      <c r="D70" t="str">
        <f>申込一覧表!AP74</f>
        <v xml:space="preserve"> </v>
      </c>
      <c r="E70" s="113">
        <f>申込一覧表!B74</f>
        <v>0</v>
      </c>
      <c r="F70" t="str">
        <f>申込一覧表!G74</f>
        <v/>
      </c>
      <c r="G70" t="str">
        <f>申込一覧表!AN74</f>
        <v/>
      </c>
      <c r="H70" t="str">
        <f>申込一覧表!CG74</f>
        <v/>
      </c>
      <c r="I70" t="str">
        <f>申込一覧表!CH74</f>
        <v/>
      </c>
      <c r="L70" s="45" t="str">
        <f>申込書!$AB$5</f>
        <v>01</v>
      </c>
    </row>
    <row r="71" spans="1:12" x14ac:dyDescent="0.2">
      <c r="A71" t="str">
        <f>IF(申込一覧表!C75="","",申込一覧表!AI75)</f>
        <v/>
      </c>
      <c r="B71">
        <v>5</v>
      </c>
      <c r="C71" t="str">
        <f>申込一覧表!AQ75</f>
        <v xml:space="preserve">  </v>
      </c>
      <c r="D71" t="str">
        <f>申込一覧表!AP75</f>
        <v xml:space="preserve"> </v>
      </c>
      <c r="E71" s="113">
        <f>申込一覧表!B75</f>
        <v>0</v>
      </c>
      <c r="F71" t="str">
        <f>申込一覧表!G75</f>
        <v/>
      </c>
      <c r="G71" t="str">
        <f>申込一覧表!AN75</f>
        <v/>
      </c>
      <c r="H71" t="str">
        <f>申込一覧表!CG75</f>
        <v/>
      </c>
      <c r="I71" t="str">
        <f>申込一覧表!CH75</f>
        <v/>
      </c>
      <c r="L71" s="45" t="str">
        <f>申込書!$AB$5</f>
        <v>01</v>
      </c>
    </row>
    <row r="72" spans="1:12" x14ac:dyDescent="0.2">
      <c r="A72" t="str">
        <f>IF(申込一覧表!C76="","",申込一覧表!AI76)</f>
        <v/>
      </c>
      <c r="B72">
        <v>5</v>
      </c>
      <c r="C72" t="str">
        <f>申込一覧表!AQ76</f>
        <v xml:space="preserve">  </v>
      </c>
      <c r="D72" t="str">
        <f>申込一覧表!AP76</f>
        <v xml:space="preserve"> </v>
      </c>
      <c r="E72" s="113">
        <f>申込一覧表!B76</f>
        <v>0</v>
      </c>
      <c r="F72" t="str">
        <f>申込一覧表!G76</f>
        <v/>
      </c>
      <c r="G72" t="str">
        <f>申込一覧表!AN76</f>
        <v/>
      </c>
      <c r="H72" t="str">
        <f>申込一覧表!CG76</f>
        <v/>
      </c>
      <c r="I72" t="str">
        <f>申込一覧表!CH76</f>
        <v/>
      </c>
      <c r="L72" s="45" t="str">
        <f>申込書!$AB$5</f>
        <v>01</v>
      </c>
    </row>
    <row r="73" spans="1:12" x14ac:dyDescent="0.2">
      <c r="A73" t="str">
        <f>IF(申込一覧表!C77="","",申込一覧表!AI77)</f>
        <v/>
      </c>
      <c r="B73">
        <v>5</v>
      </c>
      <c r="C73" t="str">
        <f>申込一覧表!AQ77</f>
        <v xml:space="preserve">  </v>
      </c>
      <c r="D73" t="str">
        <f>申込一覧表!AP77</f>
        <v xml:space="preserve"> </v>
      </c>
      <c r="E73" s="113">
        <f>申込一覧表!B77</f>
        <v>0</v>
      </c>
      <c r="F73" t="str">
        <f>申込一覧表!G77</f>
        <v/>
      </c>
      <c r="G73" t="str">
        <f>申込一覧表!AN77</f>
        <v/>
      </c>
      <c r="H73" t="str">
        <f>申込一覧表!CG77</f>
        <v/>
      </c>
      <c r="I73" t="str">
        <f>申込一覧表!CH77</f>
        <v/>
      </c>
      <c r="L73" s="45" t="str">
        <f>申込書!$AB$5</f>
        <v>01</v>
      </c>
    </row>
    <row r="74" spans="1:12" x14ac:dyDescent="0.2">
      <c r="A74" t="str">
        <f>IF(申込一覧表!C78="","",申込一覧表!AI78)</f>
        <v/>
      </c>
      <c r="B74">
        <v>5</v>
      </c>
      <c r="C74" t="str">
        <f>申込一覧表!AQ78</f>
        <v xml:space="preserve">  </v>
      </c>
      <c r="D74" t="str">
        <f>申込一覧表!AP78</f>
        <v xml:space="preserve"> </v>
      </c>
      <c r="E74" s="113">
        <f>申込一覧表!B78</f>
        <v>0</v>
      </c>
      <c r="F74" t="str">
        <f>申込一覧表!G78</f>
        <v/>
      </c>
      <c r="G74" t="str">
        <f>申込一覧表!AN78</f>
        <v/>
      </c>
      <c r="H74" t="str">
        <f>申込一覧表!CG78</f>
        <v/>
      </c>
      <c r="I74" t="str">
        <f>申込一覧表!CH78</f>
        <v/>
      </c>
      <c r="L74" s="45" t="str">
        <f>申込書!$AB$5</f>
        <v>01</v>
      </c>
    </row>
    <row r="75" spans="1:12" x14ac:dyDescent="0.2">
      <c r="A75" t="str">
        <f>IF(申込一覧表!C79="","",申込一覧表!AI79)</f>
        <v/>
      </c>
      <c r="B75">
        <v>5</v>
      </c>
      <c r="C75" t="str">
        <f>申込一覧表!AQ79</f>
        <v xml:space="preserve">  </v>
      </c>
      <c r="D75" t="str">
        <f>申込一覧表!AP79</f>
        <v xml:space="preserve"> </v>
      </c>
      <c r="E75" s="113">
        <f>申込一覧表!B79</f>
        <v>0</v>
      </c>
      <c r="F75" t="str">
        <f>申込一覧表!G79</f>
        <v/>
      </c>
      <c r="G75" t="str">
        <f>申込一覧表!AN79</f>
        <v/>
      </c>
      <c r="H75" t="str">
        <f>申込一覧表!CG79</f>
        <v/>
      </c>
      <c r="I75" t="str">
        <f>申込一覧表!CH79</f>
        <v/>
      </c>
      <c r="L75" s="45" t="str">
        <f>申込書!$AB$5</f>
        <v>01</v>
      </c>
    </row>
    <row r="76" spans="1:12" x14ac:dyDescent="0.2">
      <c r="A76" t="str">
        <f>IF(申込一覧表!C80="","",申込一覧表!AI80)</f>
        <v/>
      </c>
      <c r="B76">
        <v>5</v>
      </c>
      <c r="C76" t="str">
        <f>申込一覧表!AQ80</f>
        <v xml:space="preserve">  </v>
      </c>
      <c r="D76" t="str">
        <f>申込一覧表!AP80</f>
        <v xml:space="preserve"> </v>
      </c>
      <c r="E76" s="113">
        <f>申込一覧表!B80</f>
        <v>0</v>
      </c>
      <c r="F76" t="str">
        <f>申込一覧表!G80</f>
        <v/>
      </c>
      <c r="G76" t="str">
        <f>申込一覧表!AN80</f>
        <v/>
      </c>
      <c r="H76" t="str">
        <f>申込一覧表!CG80</f>
        <v/>
      </c>
      <c r="I76" t="str">
        <f>申込一覧表!CH80</f>
        <v/>
      </c>
      <c r="L76" s="45" t="str">
        <f>申込書!$AB$5</f>
        <v>01</v>
      </c>
    </row>
    <row r="77" spans="1:12" x14ac:dyDescent="0.2">
      <c r="A77" t="str">
        <f>IF(申込一覧表!C81="","",申込一覧表!AI81)</f>
        <v/>
      </c>
      <c r="B77">
        <v>5</v>
      </c>
      <c r="C77" t="str">
        <f>申込一覧表!AQ81</f>
        <v xml:space="preserve">  </v>
      </c>
      <c r="D77" t="str">
        <f>申込一覧表!AP81</f>
        <v xml:space="preserve"> </v>
      </c>
      <c r="E77" s="113">
        <f>申込一覧表!B81</f>
        <v>0</v>
      </c>
      <c r="F77" t="str">
        <f>申込一覧表!G81</f>
        <v/>
      </c>
      <c r="G77" t="str">
        <f>申込一覧表!AN81</f>
        <v/>
      </c>
      <c r="H77" t="str">
        <f>申込一覧表!CG81</f>
        <v/>
      </c>
      <c r="I77" t="str">
        <f>申込一覧表!CH81</f>
        <v/>
      </c>
      <c r="L77" s="45" t="str">
        <f>申込書!$AB$5</f>
        <v>01</v>
      </c>
    </row>
    <row r="78" spans="1:12" x14ac:dyDescent="0.2">
      <c r="A78" t="str">
        <f>IF(申込一覧表!C82="","",申込一覧表!AI82)</f>
        <v/>
      </c>
      <c r="B78">
        <v>5</v>
      </c>
      <c r="C78" t="str">
        <f>申込一覧表!AQ82</f>
        <v xml:space="preserve">  </v>
      </c>
      <c r="D78" t="str">
        <f>申込一覧表!AP82</f>
        <v xml:space="preserve"> </v>
      </c>
      <c r="E78" s="113">
        <f>申込一覧表!B82</f>
        <v>0</v>
      </c>
      <c r="F78" t="str">
        <f>申込一覧表!G82</f>
        <v/>
      </c>
      <c r="G78" t="str">
        <f>申込一覧表!AN82</f>
        <v/>
      </c>
      <c r="H78" t="str">
        <f>申込一覧表!CG82</f>
        <v/>
      </c>
      <c r="I78" t="str">
        <f>申込一覧表!CH82</f>
        <v/>
      </c>
      <c r="L78" s="45" t="str">
        <f>申込書!$AB$5</f>
        <v>01</v>
      </c>
    </row>
    <row r="79" spans="1:12" x14ac:dyDescent="0.2">
      <c r="A79" t="str">
        <f>IF(申込一覧表!C83="","",申込一覧表!AI83)</f>
        <v/>
      </c>
      <c r="B79">
        <v>5</v>
      </c>
      <c r="C79" t="str">
        <f>申込一覧表!AQ83</f>
        <v xml:space="preserve">  </v>
      </c>
      <c r="D79" t="str">
        <f>申込一覧表!AP83</f>
        <v xml:space="preserve"> </v>
      </c>
      <c r="E79" s="113">
        <f>申込一覧表!B83</f>
        <v>0</v>
      </c>
      <c r="F79" t="str">
        <f>申込一覧表!G83</f>
        <v/>
      </c>
      <c r="G79" t="str">
        <f>申込一覧表!AN83</f>
        <v/>
      </c>
      <c r="H79" t="str">
        <f>申込一覧表!CG83</f>
        <v/>
      </c>
      <c r="I79" t="str">
        <f>申込一覧表!CH83</f>
        <v/>
      </c>
      <c r="L79" s="45" t="str">
        <f>申込書!$AB$5</f>
        <v>01</v>
      </c>
    </row>
    <row r="80" spans="1:12" x14ac:dyDescent="0.2">
      <c r="A80" t="str">
        <f>IF(申込一覧表!C84="","",申込一覧表!AI84)</f>
        <v/>
      </c>
      <c r="B80">
        <v>5</v>
      </c>
      <c r="C80" t="str">
        <f>申込一覧表!AQ84</f>
        <v xml:space="preserve">  </v>
      </c>
      <c r="D80" t="str">
        <f>申込一覧表!AP84</f>
        <v xml:space="preserve"> </v>
      </c>
      <c r="E80" s="113">
        <f>申込一覧表!B84</f>
        <v>0</v>
      </c>
      <c r="F80" t="str">
        <f>申込一覧表!G84</f>
        <v/>
      </c>
      <c r="G80" t="str">
        <f>申込一覧表!AN84</f>
        <v/>
      </c>
      <c r="H80" t="str">
        <f>申込一覧表!CG84</f>
        <v/>
      </c>
      <c r="I80" t="str">
        <f>申込一覧表!CH84</f>
        <v/>
      </c>
      <c r="L80" s="45" t="str">
        <f>申込書!$AB$5</f>
        <v>01</v>
      </c>
    </row>
    <row r="81" spans="1:12" x14ac:dyDescent="0.2">
      <c r="A81" t="str">
        <f>IF(申込一覧表!C85="","",申込一覧表!AI85)</f>
        <v/>
      </c>
      <c r="B81">
        <v>5</v>
      </c>
      <c r="C81" t="str">
        <f>申込一覧表!AQ85</f>
        <v xml:space="preserve">  </v>
      </c>
      <c r="D81" t="str">
        <f>申込一覧表!AP85</f>
        <v xml:space="preserve"> </v>
      </c>
      <c r="E81" s="113">
        <f>申込一覧表!B85</f>
        <v>0</v>
      </c>
      <c r="F81" t="str">
        <f>申込一覧表!G85</f>
        <v/>
      </c>
      <c r="G81" t="str">
        <f>申込一覧表!AN85</f>
        <v/>
      </c>
      <c r="H81" t="str">
        <f>申込一覧表!CG85</f>
        <v/>
      </c>
      <c r="I81" t="str">
        <f>申込一覧表!CH85</f>
        <v/>
      </c>
      <c r="L81" s="45" t="str">
        <f>申込書!$AB$5</f>
        <v>01</v>
      </c>
    </row>
    <row r="82" spans="1:12" x14ac:dyDescent="0.2">
      <c r="A82" t="str">
        <f>IF(申込一覧表!C86="","",申込一覧表!AI86)</f>
        <v/>
      </c>
      <c r="B82">
        <v>5</v>
      </c>
      <c r="C82" t="str">
        <f>申込一覧表!AQ86</f>
        <v xml:space="preserve">  </v>
      </c>
      <c r="D82" t="str">
        <f>申込一覧表!AP86</f>
        <v xml:space="preserve"> </v>
      </c>
      <c r="E82" s="113">
        <f>申込一覧表!B86</f>
        <v>0</v>
      </c>
      <c r="F82" t="str">
        <f>申込一覧表!G86</f>
        <v/>
      </c>
      <c r="G82" t="str">
        <f>申込一覧表!AN86</f>
        <v/>
      </c>
      <c r="H82" t="str">
        <f>申込一覧表!CG86</f>
        <v/>
      </c>
      <c r="I82" t="str">
        <f>申込一覧表!CH86</f>
        <v/>
      </c>
      <c r="L82" s="45" t="str">
        <f>申込書!$AB$5</f>
        <v>01</v>
      </c>
    </row>
    <row r="83" spans="1:12" x14ac:dyDescent="0.2">
      <c r="A83" s="114" t="str">
        <f>IF(申込一覧表!C87="","",申込一覧表!AI87)</f>
        <v/>
      </c>
      <c r="B83" s="114">
        <v>5</v>
      </c>
      <c r="C83" s="114" t="str">
        <f>申込一覧表!AQ87</f>
        <v xml:space="preserve">  </v>
      </c>
      <c r="D83" s="114" t="str">
        <f>申込一覧表!AP87</f>
        <v xml:space="preserve"> </v>
      </c>
      <c r="E83" s="115">
        <f>申込一覧表!B87</f>
        <v>0</v>
      </c>
      <c r="F83" s="114" t="str">
        <f>申込一覧表!G87</f>
        <v/>
      </c>
      <c r="G83" s="114" t="str">
        <f>申込一覧表!AN87</f>
        <v/>
      </c>
      <c r="H83" s="114" t="str">
        <f>申込一覧表!CG87</f>
        <v/>
      </c>
      <c r="I83" s="114" t="str">
        <f>申込一覧表!CH87</f>
        <v/>
      </c>
      <c r="J83" s="114"/>
      <c r="K83" s="114"/>
      <c r="L83" s="119" t="str">
        <f>申込書!$AB$5</f>
        <v>01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411"/>
  <sheetViews>
    <sheetView workbookViewId="0">
      <pane ySplit="1" topLeftCell="A2" activePane="bottomLeft" state="frozen"/>
      <selection pane="bottomLeft" activeCell="K397" sqref="K397"/>
    </sheetView>
  </sheetViews>
  <sheetFormatPr defaultRowHeight="12" x14ac:dyDescent="0.2"/>
  <cols>
    <col min="1" max="1" width="7.3984375" customWidth="1"/>
    <col min="2" max="2" width="7.296875" customWidth="1"/>
    <col min="3" max="3" width="6.09765625" customWidth="1"/>
    <col min="4" max="4" width="7.296875" customWidth="1"/>
    <col min="6" max="6" width="5.59765625" customWidth="1"/>
    <col min="7" max="7" width="17.69921875" customWidth="1"/>
  </cols>
  <sheetData>
    <row r="1" spans="1:7" x14ac:dyDescent="0.2">
      <c r="A1" t="s">
        <v>131</v>
      </c>
      <c r="B1" t="s">
        <v>139</v>
      </c>
      <c r="C1" t="s">
        <v>140</v>
      </c>
      <c r="D1" t="s">
        <v>134</v>
      </c>
      <c r="E1" t="s">
        <v>141</v>
      </c>
      <c r="F1" t="s">
        <v>132</v>
      </c>
      <c r="G1" t="s">
        <v>142</v>
      </c>
    </row>
    <row r="2" spans="1:7" x14ac:dyDescent="0.2">
      <c r="A2" t="str">
        <f>IF(申込一覧表!J6="","",申込一覧表!AI6)</f>
        <v/>
      </c>
      <c r="B2" t="str">
        <f>IF(A2="","",申込一覧表!AS6)</f>
        <v/>
      </c>
      <c r="C2" t="str">
        <f>IF(A2="","",申込一覧表!AX6)</f>
        <v/>
      </c>
      <c r="D2" t="str">
        <f>IF(A2="","",申込一覧表!AN6)</f>
        <v/>
      </c>
      <c r="E2">
        <f>申込一覧表!BX6</f>
        <v>0</v>
      </c>
      <c r="F2">
        <v>0</v>
      </c>
      <c r="G2" t="str">
        <f>申込一覧表!BD6</f>
        <v>999:99.99</v>
      </c>
    </row>
    <row r="3" spans="1:7" x14ac:dyDescent="0.2">
      <c r="A3" t="str">
        <f>IF(申込一覧表!J7="","",申込一覧表!AI7)</f>
        <v/>
      </c>
      <c r="B3" t="str">
        <f>IF(A3="","",申込一覧表!AS7)</f>
        <v/>
      </c>
      <c r="C3" t="str">
        <f>IF(A3="","",申込一覧表!AX7)</f>
        <v/>
      </c>
      <c r="D3" t="str">
        <f>IF(A3="","",申込一覧表!AN7)</f>
        <v/>
      </c>
      <c r="E3">
        <f>申込一覧表!BX7</f>
        <v>0</v>
      </c>
      <c r="F3">
        <v>0</v>
      </c>
      <c r="G3" t="str">
        <f>申込一覧表!BD7</f>
        <v>999:99.99</v>
      </c>
    </row>
    <row r="4" spans="1:7" x14ac:dyDescent="0.2">
      <c r="A4" t="str">
        <f>IF(申込一覧表!J8="","",申込一覧表!AI8)</f>
        <v/>
      </c>
      <c r="B4" t="str">
        <f>IF(A4="","",申込一覧表!AS8)</f>
        <v/>
      </c>
      <c r="C4" t="str">
        <f>IF(A4="","",申込一覧表!AX8)</f>
        <v/>
      </c>
      <c r="D4" t="str">
        <f>IF(A4="","",申込一覧表!AN8)</f>
        <v/>
      </c>
      <c r="E4">
        <f>申込一覧表!BX8</f>
        <v>0</v>
      </c>
      <c r="F4">
        <v>0</v>
      </c>
      <c r="G4" t="str">
        <f>申込一覧表!BD8</f>
        <v>999:99.99</v>
      </c>
    </row>
    <row r="5" spans="1:7" x14ac:dyDescent="0.2">
      <c r="A5" t="str">
        <f>IF(申込一覧表!J9="","",申込一覧表!AI9)</f>
        <v/>
      </c>
      <c r="B5" t="str">
        <f>IF(A5="","",申込一覧表!AS9)</f>
        <v/>
      </c>
      <c r="C5" t="str">
        <f>IF(A5="","",申込一覧表!AX9)</f>
        <v/>
      </c>
      <c r="D5" t="str">
        <f>IF(A5="","",申込一覧表!AN9)</f>
        <v/>
      </c>
      <c r="E5">
        <f>申込一覧表!BX9</f>
        <v>0</v>
      </c>
      <c r="F5">
        <v>0</v>
      </c>
      <c r="G5" t="str">
        <f>申込一覧表!BD9</f>
        <v>999:99.99</v>
      </c>
    </row>
    <row r="6" spans="1:7" x14ac:dyDescent="0.2">
      <c r="A6" t="str">
        <f>IF(申込一覧表!J10="","",申込一覧表!AI10)</f>
        <v/>
      </c>
      <c r="B6" t="str">
        <f>IF(A6="","",申込一覧表!AS10)</f>
        <v/>
      </c>
      <c r="C6" t="str">
        <f>IF(A6="","",申込一覧表!AX10)</f>
        <v/>
      </c>
      <c r="D6" t="str">
        <f>IF(A6="","",申込一覧表!AN10)</f>
        <v/>
      </c>
      <c r="E6">
        <f>申込一覧表!BX10</f>
        <v>0</v>
      </c>
      <c r="F6">
        <v>0</v>
      </c>
      <c r="G6" t="str">
        <f>申込一覧表!BD10</f>
        <v>999:99.99</v>
      </c>
    </row>
    <row r="7" spans="1:7" x14ac:dyDescent="0.2">
      <c r="A7" t="str">
        <f>IF(申込一覧表!J11="","",申込一覧表!AI11)</f>
        <v/>
      </c>
      <c r="B7" t="str">
        <f>IF(A7="","",申込一覧表!AS11)</f>
        <v/>
      </c>
      <c r="C7" t="str">
        <f>IF(A7="","",申込一覧表!AX11)</f>
        <v/>
      </c>
      <c r="D7" t="str">
        <f>IF(A7="","",申込一覧表!AN11)</f>
        <v/>
      </c>
      <c r="E7">
        <f>申込一覧表!BX11</f>
        <v>0</v>
      </c>
      <c r="F7">
        <v>0</v>
      </c>
      <c r="G7" t="str">
        <f>申込一覧表!BD11</f>
        <v>999:99.99</v>
      </c>
    </row>
    <row r="8" spans="1:7" x14ac:dyDescent="0.2">
      <c r="A8" t="str">
        <f>IF(申込一覧表!J12="","",申込一覧表!AI12)</f>
        <v/>
      </c>
      <c r="B8" t="str">
        <f>IF(A8="","",申込一覧表!AS12)</f>
        <v/>
      </c>
      <c r="C8" t="str">
        <f>IF(A8="","",申込一覧表!AX12)</f>
        <v/>
      </c>
      <c r="D8" t="str">
        <f>IF(A8="","",申込一覧表!AN12)</f>
        <v/>
      </c>
      <c r="E8">
        <f>申込一覧表!BX12</f>
        <v>0</v>
      </c>
      <c r="F8">
        <v>0</v>
      </c>
      <c r="G8" t="str">
        <f>申込一覧表!BD12</f>
        <v>999:99.99</v>
      </c>
    </row>
    <row r="9" spans="1:7" x14ac:dyDescent="0.2">
      <c r="A9" t="str">
        <f>IF(申込一覧表!J13="","",申込一覧表!AI13)</f>
        <v/>
      </c>
      <c r="B9" t="str">
        <f>IF(A9="","",申込一覧表!AS13)</f>
        <v/>
      </c>
      <c r="C9" t="str">
        <f>IF(A9="","",申込一覧表!AX13)</f>
        <v/>
      </c>
      <c r="D9" t="str">
        <f>IF(A9="","",申込一覧表!AN13)</f>
        <v/>
      </c>
      <c r="E9">
        <f>申込一覧表!BX13</f>
        <v>0</v>
      </c>
      <c r="F9">
        <v>0</v>
      </c>
      <c r="G9" t="str">
        <f>申込一覧表!BD13</f>
        <v>999:99.99</v>
      </c>
    </row>
    <row r="10" spans="1:7" x14ac:dyDescent="0.2">
      <c r="A10" t="str">
        <f>IF(申込一覧表!J14="","",申込一覧表!AI14)</f>
        <v/>
      </c>
      <c r="B10" t="str">
        <f>IF(A10="","",申込一覧表!AS14)</f>
        <v/>
      </c>
      <c r="C10" t="str">
        <f>IF(A10="","",申込一覧表!AX14)</f>
        <v/>
      </c>
      <c r="D10" t="str">
        <f>IF(A10="","",申込一覧表!AN14)</f>
        <v/>
      </c>
      <c r="E10">
        <f>申込一覧表!BX14</f>
        <v>0</v>
      </c>
      <c r="F10">
        <v>0</v>
      </c>
      <c r="G10" t="str">
        <f>申込一覧表!BD14</f>
        <v>999:99.99</v>
      </c>
    </row>
    <row r="11" spans="1:7" x14ac:dyDescent="0.2">
      <c r="A11" t="str">
        <f>IF(申込一覧表!J15="","",申込一覧表!AI15)</f>
        <v/>
      </c>
      <c r="B11" t="str">
        <f>IF(A11="","",申込一覧表!AS15)</f>
        <v/>
      </c>
      <c r="C11" t="str">
        <f>IF(A11="","",申込一覧表!AX15)</f>
        <v/>
      </c>
      <c r="D11" t="str">
        <f>IF(A11="","",申込一覧表!AN15)</f>
        <v/>
      </c>
      <c r="E11">
        <f>申込一覧表!BX15</f>
        <v>0</v>
      </c>
      <c r="F11">
        <v>0</v>
      </c>
      <c r="G11" t="str">
        <f>申込一覧表!BD15</f>
        <v>999:99.99</v>
      </c>
    </row>
    <row r="12" spans="1:7" x14ac:dyDescent="0.2">
      <c r="A12" t="str">
        <f>IF(申込一覧表!J16="","",申込一覧表!AI16)</f>
        <v/>
      </c>
      <c r="B12" t="str">
        <f>IF(A12="","",申込一覧表!AS16)</f>
        <v/>
      </c>
      <c r="C12" t="str">
        <f>IF(A12="","",申込一覧表!AX16)</f>
        <v/>
      </c>
      <c r="D12" t="str">
        <f>IF(A12="","",申込一覧表!AN16)</f>
        <v/>
      </c>
      <c r="E12">
        <f>申込一覧表!BX16</f>
        <v>0</v>
      </c>
      <c r="F12">
        <v>0</v>
      </c>
      <c r="G12" t="str">
        <f>申込一覧表!BD16</f>
        <v>999:99.99</v>
      </c>
    </row>
    <row r="13" spans="1:7" x14ac:dyDescent="0.2">
      <c r="A13" t="str">
        <f>IF(申込一覧表!J17="","",申込一覧表!AI17)</f>
        <v/>
      </c>
      <c r="B13" t="str">
        <f>IF(A13="","",申込一覧表!AS17)</f>
        <v/>
      </c>
      <c r="C13" t="str">
        <f>IF(A13="","",申込一覧表!AX17)</f>
        <v/>
      </c>
      <c r="D13" t="str">
        <f>IF(A13="","",申込一覧表!AN17)</f>
        <v/>
      </c>
      <c r="E13">
        <f>申込一覧表!BX17</f>
        <v>0</v>
      </c>
      <c r="F13">
        <v>0</v>
      </c>
      <c r="G13" t="str">
        <f>申込一覧表!BD17</f>
        <v>999:99.99</v>
      </c>
    </row>
    <row r="14" spans="1:7" x14ac:dyDescent="0.2">
      <c r="A14" t="str">
        <f>IF(申込一覧表!J18="","",申込一覧表!AI18)</f>
        <v/>
      </c>
      <c r="B14" t="str">
        <f>IF(A14="","",申込一覧表!AS18)</f>
        <v/>
      </c>
      <c r="C14" t="str">
        <f>IF(A14="","",申込一覧表!AX18)</f>
        <v/>
      </c>
      <c r="D14" t="str">
        <f>IF(A14="","",申込一覧表!AN18)</f>
        <v/>
      </c>
      <c r="E14">
        <f>申込一覧表!BX18</f>
        <v>0</v>
      </c>
      <c r="F14">
        <v>0</v>
      </c>
      <c r="G14" t="str">
        <f>申込一覧表!BD18</f>
        <v>999:99.99</v>
      </c>
    </row>
    <row r="15" spans="1:7" x14ac:dyDescent="0.2">
      <c r="A15" t="str">
        <f>IF(申込一覧表!J19="","",申込一覧表!AI19)</f>
        <v/>
      </c>
      <c r="B15" t="str">
        <f>IF(A15="","",申込一覧表!AS19)</f>
        <v/>
      </c>
      <c r="C15" t="str">
        <f>IF(A15="","",申込一覧表!AX19)</f>
        <v/>
      </c>
      <c r="D15" t="str">
        <f>IF(A15="","",申込一覧表!AN19)</f>
        <v/>
      </c>
      <c r="E15">
        <f>申込一覧表!BX19</f>
        <v>0</v>
      </c>
      <c r="F15">
        <v>0</v>
      </c>
      <c r="G15" t="str">
        <f>申込一覧表!BD19</f>
        <v>999:99.99</v>
      </c>
    </row>
    <row r="16" spans="1:7" x14ac:dyDescent="0.2">
      <c r="A16" t="str">
        <f>IF(申込一覧表!J20="","",申込一覧表!AI20)</f>
        <v/>
      </c>
      <c r="B16" t="str">
        <f>IF(A16="","",申込一覧表!AS20)</f>
        <v/>
      </c>
      <c r="C16" t="str">
        <f>IF(A16="","",申込一覧表!AX20)</f>
        <v/>
      </c>
      <c r="D16" t="str">
        <f>IF(A16="","",申込一覧表!AN20)</f>
        <v/>
      </c>
      <c r="E16">
        <f>申込一覧表!BX20</f>
        <v>0</v>
      </c>
      <c r="F16">
        <v>0</v>
      </c>
      <c r="G16" t="str">
        <f>申込一覧表!BD20</f>
        <v>999:99.99</v>
      </c>
    </row>
    <row r="17" spans="1:7" x14ac:dyDescent="0.2">
      <c r="A17" t="str">
        <f>IF(申込一覧表!J21="","",申込一覧表!AI21)</f>
        <v/>
      </c>
      <c r="B17" t="str">
        <f>IF(A17="","",申込一覧表!AS21)</f>
        <v/>
      </c>
      <c r="C17" t="str">
        <f>IF(A17="","",申込一覧表!AX21)</f>
        <v/>
      </c>
      <c r="D17" t="str">
        <f>IF(A17="","",申込一覧表!AN21)</f>
        <v/>
      </c>
      <c r="E17">
        <f>申込一覧表!BX21</f>
        <v>0</v>
      </c>
      <c r="F17">
        <v>0</v>
      </c>
      <c r="G17" t="str">
        <f>申込一覧表!BD21</f>
        <v>999:99.99</v>
      </c>
    </row>
    <row r="18" spans="1:7" x14ac:dyDescent="0.2">
      <c r="A18" t="str">
        <f>IF(申込一覧表!J22="","",申込一覧表!AI22)</f>
        <v/>
      </c>
      <c r="B18" t="str">
        <f>IF(A18="","",申込一覧表!AS22)</f>
        <v/>
      </c>
      <c r="C18" t="str">
        <f>IF(A18="","",申込一覧表!AX22)</f>
        <v/>
      </c>
      <c r="D18" t="str">
        <f>IF(A18="","",申込一覧表!AN22)</f>
        <v/>
      </c>
      <c r="E18">
        <f>申込一覧表!BX22</f>
        <v>0</v>
      </c>
      <c r="F18">
        <v>0</v>
      </c>
      <c r="G18" t="str">
        <f>申込一覧表!BD22</f>
        <v>999:99.99</v>
      </c>
    </row>
    <row r="19" spans="1:7" x14ac:dyDescent="0.2">
      <c r="A19" t="str">
        <f>IF(申込一覧表!J23="","",申込一覧表!AI23)</f>
        <v/>
      </c>
      <c r="B19" t="str">
        <f>IF(A19="","",申込一覧表!AS23)</f>
        <v/>
      </c>
      <c r="C19" t="str">
        <f>IF(A19="","",申込一覧表!AX23)</f>
        <v/>
      </c>
      <c r="D19" t="str">
        <f>IF(A19="","",申込一覧表!AN23)</f>
        <v/>
      </c>
      <c r="E19">
        <f>申込一覧表!BX23</f>
        <v>0</v>
      </c>
      <c r="F19">
        <v>0</v>
      </c>
      <c r="G19" t="str">
        <f>申込一覧表!BD23</f>
        <v>999:99.99</v>
      </c>
    </row>
    <row r="20" spans="1:7" x14ac:dyDescent="0.2">
      <c r="A20" t="str">
        <f>IF(申込一覧表!J24="","",申込一覧表!AI24)</f>
        <v/>
      </c>
      <c r="B20" t="str">
        <f>IF(A20="","",申込一覧表!AS24)</f>
        <v/>
      </c>
      <c r="C20" t="str">
        <f>IF(A20="","",申込一覧表!AX24)</f>
        <v/>
      </c>
      <c r="D20" t="str">
        <f>IF(A20="","",申込一覧表!AN24)</f>
        <v/>
      </c>
      <c r="E20">
        <f>申込一覧表!BX24</f>
        <v>0</v>
      </c>
      <c r="F20">
        <v>0</v>
      </c>
      <c r="G20" t="str">
        <f>申込一覧表!BD24</f>
        <v>999:99.99</v>
      </c>
    </row>
    <row r="21" spans="1:7" x14ac:dyDescent="0.2">
      <c r="A21" t="str">
        <f>IF(申込一覧表!J25="","",申込一覧表!AI25)</f>
        <v/>
      </c>
      <c r="B21" t="str">
        <f>IF(A21="","",申込一覧表!AS25)</f>
        <v/>
      </c>
      <c r="C21" t="str">
        <f>IF(A21="","",申込一覧表!AX25)</f>
        <v/>
      </c>
      <c r="D21" t="str">
        <f>IF(A21="","",申込一覧表!AN25)</f>
        <v/>
      </c>
      <c r="E21">
        <f>申込一覧表!BX25</f>
        <v>0</v>
      </c>
      <c r="F21">
        <v>0</v>
      </c>
      <c r="G21" t="str">
        <f>申込一覧表!BD25</f>
        <v>999:99.99</v>
      </c>
    </row>
    <row r="22" spans="1:7" x14ac:dyDescent="0.2">
      <c r="A22" t="str">
        <f>IF(申込一覧表!J26="","",申込一覧表!AI26)</f>
        <v/>
      </c>
      <c r="B22" t="str">
        <f>IF(A22="","",申込一覧表!AS26)</f>
        <v/>
      </c>
      <c r="C22" t="str">
        <f>IF(A22="","",申込一覧表!AX26)</f>
        <v/>
      </c>
      <c r="D22" t="str">
        <f>IF(A22="","",申込一覧表!AN26)</f>
        <v/>
      </c>
      <c r="E22">
        <f>申込一覧表!BX26</f>
        <v>0</v>
      </c>
      <c r="F22">
        <v>0</v>
      </c>
      <c r="G22" t="str">
        <f>申込一覧表!BD26</f>
        <v>999:99.99</v>
      </c>
    </row>
    <row r="23" spans="1:7" x14ac:dyDescent="0.2">
      <c r="A23" t="str">
        <f>IF(申込一覧表!J27="","",申込一覧表!AI27)</f>
        <v/>
      </c>
      <c r="B23" t="str">
        <f>IF(A23="","",申込一覧表!AS27)</f>
        <v/>
      </c>
      <c r="C23" t="str">
        <f>IF(A23="","",申込一覧表!AX27)</f>
        <v/>
      </c>
      <c r="D23" t="str">
        <f>IF(A23="","",申込一覧表!AN27)</f>
        <v/>
      </c>
      <c r="E23">
        <f>申込一覧表!BX27</f>
        <v>0</v>
      </c>
      <c r="F23">
        <v>0</v>
      </c>
      <c r="G23" t="str">
        <f>申込一覧表!BD27</f>
        <v>999:99.99</v>
      </c>
    </row>
    <row r="24" spans="1:7" x14ac:dyDescent="0.2">
      <c r="A24" t="str">
        <f>IF(申込一覧表!J28="","",申込一覧表!AI28)</f>
        <v/>
      </c>
      <c r="B24" t="str">
        <f>IF(A24="","",申込一覧表!AS28)</f>
        <v/>
      </c>
      <c r="C24" t="str">
        <f>IF(A24="","",申込一覧表!AX28)</f>
        <v/>
      </c>
      <c r="D24" t="str">
        <f>IF(A24="","",申込一覧表!AN28)</f>
        <v/>
      </c>
      <c r="E24">
        <f>申込一覧表!BX28</f>
        <v>0</v>
      </c>
      <c r="F24">
        <v>0</v>
      </c>
      <c r="G24" t="str">
        <f>申込一覧表!BD28</f>
        <v>999:99.99</v>
      </c>
    </row>
    <row r="25" spans="1:7" x14ac:dyDescent="0.2">
      <c r="A25" t="str">
        <f>IF(申込一覧表!J29="","",申込一覧表!AI29)</f>
        <v/>
      </c>
      <c r="B25" t="str">
        <f>IF(A25="","",申込一覧表!AS29)</f>
        <v/>
      </c>
      <c r="C25" t="str">
        <f>IF(A25="","",申込一覧表!AX29)</f>
        <v/>
      </c>
      <c r="D25" t="str">
        <f>IF(A25="","",申込一覧表!AN29)</f>
        <v/>
      </c>
      <c r="E25">
        <f>申込一覧表!BX29</f>
        <v>0</v>
      </c>
      <c r="F25">
        <v>0</v>
      </c>
      <c r="G25" t="str">
        <f>申込一覧表!BD29</f>
        <v>999:99.99</v>
      </c>
    </row>
    <row r="26" spans="1:7" x14ac:dyDescent="0.2">
      <c r="A26" t="str">
        <f>IF(申込一覧表!J30="","",申込一覧表!AI30)</f>
        <v/>
      </c>
      <c r="B26" t="str">
        <f>IF(A26="","",申込一覧表!AS30)</f>
        <v/>
      </c>
      <c r="C26" t="str">
        <f>IF(A26="","",申込一覧表!AX30)</f>
        <v/>
      </c>
      <c r="D26" t="str">
        <f>IF(A26="","",申込一覧表!AN30)</f>
        <v/>
      </c>
      <c r="E26">
        <f>申込一覧表!BX30</f>
        <v>0</v>
      </c>
      <c r="F26">
        <v>0</v>
      </c>
      <c r="G26" t="str">
        <f>申込一覧表!BD30</f>
        <v>999:99.99</v>
      </c>
    </row>
    <row r="27" spans="1:7" x14ac:dyDescent="0.2">
      <c r="A27" t="str">
        <f>IF(申込一覧表!J31="","",申込一覧表!AI31)</f>
        <v/>
      </c>
      <c r="B27" t="str">
        <f>IF(A27="","",申込一覧表!AS31)</f>
        <v/>
      </c>
      <c r="C27" t="str">
        <f>IF(A27="","",申込一覧表!AX31)</f>
        <v/>
      </c>
      <c r="D27" t="str">
        <f>IF(A27="","",申込一覧表!AN31)</f>
        <v/>
      </c>
      <c r="E27">
        <f>申込一覧表!BX31</f>
        <v>0</v>
      </c>
      <c r="F27">
        <v>0</v>
      </c>
      <c r="G27" t="str">
        <f>申込一覧表!BD31</f>
        <v>999:99.99</v>
      </c>
    </row>
    <row r="28" spans="1:7" x14ac:dyDescent="0.2">
      <c r="A28" t="str">
        <f>IF(申込一覧表!J32="","",申込一覧表!AI32)</f>
        <v/>
      </c>
      <c r="B28" t="str">
        <f>IF(A28="","",申込一覧表!AS32)</f>
        <v/>
      </c>
      <c r="C28" t="str">
        <f>IF(A28="","",申込一覧表!AX32)</f>
        <v/>
      </c>
      <c r="D28" t="str">
        <f>IF(A28="","",申込一覧表!AN32)</f>
        <v/>
      </c>
      <c r="E28">
        <f>申込一覧表!BX32</f>
        <v>0</v>
      </c>
      <c r="F28">
        <v>0</v>
      </c>
      <c r="G28" t="str">
        <f>申込一覧表!BD32</f>
        <v>999:99.99</v>
      </c>
    </row>
    <row r="29" spans="1:7" x14ac:dyDescent="0.2">
      <c r="A29" t="str">
        <f>IF(申込一覧表!J33="","",申込一覧表!AI33)</f>
        <v/>
      </c>
      <c r="B29" t="str">
        <f>IF(A29="","",申込一覧表!AS33)</f>
        <v/>
      </c>
      <c r="C29" t="str">
        <f>IF(A29="","",申込一覧表!AX33)</f>
        <v/>
      </c>
      <c r="D29" t="str">
        <f>IF(A29="","",申込一覧表!AN33)</f>
        <v/>
      </c>
      <c r="E29">
        <f>申込一覧表!BX33</f>
        <v>0</v>
      </c>
      <c r="F29">
        <v>0</v>
      </c>
      <c r="G29" t="str">
        <f>申込一覧表!BD33</f>
        <v>999:99.99</v>
      </c>
    </row>
    <row r="30" spans="1:7" x14ac:dyDescent="0.2">
      <c r="A30" t="str">
        <f>IF(申込一覧表!J34="","",申込一覧表!AI34)</f>
        <v/>
      </c>
      <c r="B30" t="str">
        <f>IF(A30="","",申込一覧表!AS34)</f>
        <v/>
      </c>
      <c r="C30" t="str">
        <f>IF(A30="","",申込一覧表!AX34)</f>
        <v/>
      </c>
      <c r="D30" t="str">
        <f>IF(A30="","",申込一覧表!AN34)</f>
        <v/>
      </c>
      <c r="E30">
        <f>申込一覧表!BX34</f>
        <v>0</v>
      </c>
      <c r="F30">
        <v>0</v>
      </c>
      <c r="G30" t="str">
        <f>申込一覧表!BD34</f>
        <v>999:99.99</v>
      </c>
    </row>
    <row r="31" spans="1:7" x14ac:dyDescent="0.2">
      <c r="A31" t="str">
        <f>IF(申込一覧表!J35="","",申込一覧表!AI35)</f>
        <v/>
      </c>
      <c r="B31" t="str">
        <f>IF(A31="","",申込一覧表!AS35)</f>
        <v/>
      </c>
      <c r="C31" t="str">
        <f>IF(A31="","",申込一覧表!AX35)</f>
        <v/>
      </c>
      <c r="D31" t="str">
        <f>IF(A31="","",申込一覧表!AN35)</f>
        <v/>
      </c>
      <c r="E31">
        <f>申込一覧表!BX35</f>
        <v>0</v>
      </c>
      <c r="F31">
        <v>0</v>
      </c>
      <c r="G31" t="str">
        <f>申込一覧表!BD35</f>
        <v>999:99.99</v>
      </c>
    </row>
    <row r="32" spans="1:7" x14ac:dyDescent="0.2">
      <c r="A32" t="str">
        <f>IF(申込一覧表!J36="","",申込一覧表!AI36)</f>
        <v/>
      </c>
      <c r="B32" t="str">
        <f>IF(A32="","",申込一覧表!AS36)</f>
        <v/>
      </c>
      <c r="C32" t="str">
        <f>IF(A32="","",申込一覧表!AX36)</f>
        <v/>
      </c>
      <c r="D32" t="str">
        <f>IF(A32="","",申込一覧表!AN36)</f>
        <v/>
      </c>
      <c r="E32">
        <f>申込一覧表!BX36</f>
        <v>0</v>
      </c>
      <c r="F32">
        <v>0</v>
      </c>
      <c r="G32" t="str">
        <f>申込一覧表!BD36</f>
        <v>999:99.99</v>
      </c>
    </row>
    <row r="33" spans="1:7" x14ac:dyDescent="0.2">
      <c r="A33" t="str">
        <f>IF(申込一覧表!J37="","",申込一覧表!AI37)</f>
        <v/>
      </c>
      <c r="B33" t="str">
        <f>IF(A33="","",申込一覧表!AS37)</f>
        <v/>
      </c>
      <c r="C33" t="str">
        <f>IF(A33="","",申込一覧表!AX37)</f>
        <v/>
      </c>
      <c r="D33" t="str">
        <f>IF(A33="","",申込一覧表!AN37)</f>
        <v/>
      </c>
      <c r="E33">
        <f>申込一覧表!BX37</f>
        <v>0</v>
      </c>
      <c r="F33">
        <v>0</v>
      </c>
      <c r="G33" t="str">
        <f>申込一覧表!BD37</f>
        <v>999:99.99</v>
      </c>
    </row>
    <row r="34" spans="1:7" x14ac:dyDescent="0.2">
      <c r="A34" t="str">
        <f>IF(申込一覧表!J38="","",申込一覧表!AI38)</f>
        <v/>
      </c>
      <c r="B34" t="str">
        <f>IF(A34="","",申込一覧表!AS38)</f>
        <v/>
      </c>
      <c r="C34" t="str">
        <f>IF(A34="","",申込一覧表!AX38)</f>
        <v/>
      </c>
      <c r="D34" t="str">
        <f>IF(A34="","",申込一覧表!AN38)</f>
        <v/>
      </c>
      <c r="E34">
        <f>申込一覧表!BX38</f>
        <v>0</v>
      </c>
      <c r="F34">
        <v>0</v>
      </c>
      <c r="G34" t="str">
        <f>申込一覧表!BD38</f>
        <v>999:99.99</v>
      </c>
    </row>
    <row r="35" spans="1:7" x14ac:dyDescent="0.2">
      <c r="A35" t="str">
        <f>IF(申込一覧表!J39="","",申込一覧表!AI39)</f>
        <v/>
      </c>
      <c r="B35" t="str">
        <f>IF(A35="","",申込一覧表!AS39)</f>
        <v/>
      </c>
      <c r="C35" t="str">
        <f>IF(A35="","",申込一覧表!AX39)</f>
        <v/>
      </c>
      <c r="D35" t="str">
        <f>IF(A35="","",申込一覧表!AN39)</f>
        <v/>
      </c>
      <c r="E35">
        <f>申込一覧表!BX39</f>
        <v>0</v>
      </c>
      <c r="F35">
        <v>0</v>
      </c>
      <c r="G35" t="str">
        <f>申込一覧表!BD39</f>
        <v>999:99.99</v>
      </c>
    </row>
    <row r="36" spans="1:7" x14ac:dyDescent="0.2">
      <c r="A36" t="str">
        <f>IF(申込一覧表!J40="","",申込一覧表!AI40)</f>
        <v/>
      </c>
      <c r="B36" t="str">
        <f>IF(A36="","",申込一覧表!AS40)</f>
        <v/>
      </c>
      <c r="C36" t="str">
        <f>IF(A36="","",申込一覧表!AX40)</f>
        <v/>
      </c>
      <c r="D36" t="str">
        <f>IF(A36="","",申込一覧表!AN40)</f>
        <v/>
      </c>
      <c r="E36">
        <f>申込一覧表!BX40</f>
        <v>0</v>
      </c>
      <c r="F36">
        <v>0</v>
      </c>
      <c r="G36" t="str">
        <f>申込一覧表!BD40</f>
        <v>999:99.99</v>
      </c>
    </row>
    <row r="37" spans="1:7" x14ac:dyDescent="0.2">
      <c r="A37" t="str">
        <f>IF(申込一覧表!J41="","",申込一覧表!AI41)</f>
        <v/>
      </c>
      <c r="B37" t="str">
        <f>IF(A37="","",申込一覧表!AS41)</f>
        <v/>
      </c>
      <c r="C37" t="str">
        <f>IF(A37="","",申込一覧表!AX41)</f>
        <v/>
      </c>
      <c r="D37" t="str">
        <f>IF(A37="","",申込一覧表!AN41)</f>
        <v/>
      </c>
      <c r="E37">
        <f>申込一覧表!BX41</f>
        <v>0</v>
      </c>
      <c r="F37">
        <v>0</v>
      </c>
      <c r="G37" t="str">
        <f>申込一覧表!BD41</f>
        <v>999:99.99</v>
      </c>
    </row>
    <row r="38" spans="1:7" x14ac:dyDescent="0.2">
      <c r="A38" t="str">
        <f>IF(申込一覧表!J42="","",申込一覧表!AI42)</f>
        <v/>
      </c>
      <c r="B38" t="str">
        <f>IF(A38="","",申込一覧表!AS42)</f>
        <v/>
      </c>
      <c r="C38" t="str">
        <f>IF(A38="","",申込一覧表!AX42)</f>
        <v/>
      </c>
      <c r="D38" t="str">
        <f>IF(A38="","",申込一覧表!AN42)</f>
        <v/>
      </c>
      <c r="E38">
        <f>申込一覧表!BX42</f>
        <v>0</v>
      </c>
      <c r="F38">
        <v>0</v>
      </c>
      <c r="G38" t="str">
        <f>申込一覧表!BD42</f>
        <v>999:99.99</v>
      </c>
    </row>
    <row r="39" spans="1:7" x14ac:dyDescent="0.2">
      <c r="A39" t="str">
        <f>IF(申込一覧表!J43="","",申込一覧表!AI43)</f>
        <v/>
      </c>
      <c r="B39" t="str">
        <f>IF(A39="","",申込一覧表!AS43)</f>
        <v/>
      </c>
      <c r="C39" t="str">
        <f>IF(A39="","",申込一覧表!AX43)</f>
        <v/>
      </c>
      <c r="D39" t="str">
        <f>IF(A39="","",申込一覧表!AN43)</f>
        <v/>
      </c>
      <c r="E39">
        <f>申込一覧表!BX43</f>
        <v>0</v>
      </c>
      <c r="F39">
        <v>0</v>
      </c>
      <c r="G39" t="str">
        <f>申込一覧表!BD43</f>
        <v>999:99.99</v>
      </c>
    </row>
    <row r="40" spans="1:7" x14ac:dyDescent="0.2">
      <c r="A40" t="str">
        <f>IF(申込一覧表!J44="","",申込一覧表!AI44)</f>
        <v/>
      </c>
      <c r="B40" t="str">
        <f>IF(A40="","",申込一覧表!AS44)</f>
        <v/>
      </c>
      <c r="C40" t="str">
        <f>IF(A40="","",申込一覧表!AX44)</f>
        <v/>
      </c>
      <c r="D40" t="str">
        <f>IF(A40="","",申込一覧表!AN44)</f>
        <v/>
      </c>
      <c r="E40">
        <f>申込一覧表!BX44</f>
        <v>0</v>
      </c>
      <c r="F40">
        <v>0</v>
      </c>
      <c r="G40" t="str">
        <f>申込一覧表!BD44</f>
        <v>999:99.99</v>
      </c>
    </row>
    <row r="41" spans="1:7" x14ac:dyDescent="0.2">
      <c r="A41" s="114" t="str">
        <f>IF(申込一覧表!J45="","",申込一覧表!AI45)</f>
        <v/>
      </c>
      <c r="B41" s="114" t="str">
        <f>IF(A41="","",申込一覧表!AS45)</f>
        <v/>
      </c>
      <c r="C41" s="114" t="str">
        <f>IF(A41="","",申込一覧表!AX45)</f>
        <v/>
      </c>
      <c r="D41" s="114" t="str">
        <f>IF(A41="","",申込一覧表!AN45)</f>
        <v/>
      </c>
      <c r="E41" s="114">
        <f>申込一覧表!BX45</f>
        <v>0</v>
      </c>
      <c r="F41" s="114">
        <v>0</v>
      </c>
      <c r="G41" s="114" t="str">
        <f>申込一覧表!BD45</f>
        <v>999:99.99</v>
      </c>
    </row>
    <row r="42" spans="1:7" x14ac:dyDescent="0.2">
      <c r="B42" t="str">
        <f>IF(A42="","",申込一覧表!AS46)</f>
        <v/>
      </c>
      <c r="C42" t="str">
        <f>IF(A42="","",申込一覧表!AX46)</f>
        <v/>
      </c>
      <c r="D42" t="str">
        <f>IF(A42="","",申込一覧表!AN46)</f>
        <v/>
      </c>
    </row>
    <row r="43" spans="1:7" x14ac:dyDescent="0.2">
      <c r="A43" s="114"/>
      <c r="B43" s="114" t="str">
        <f>IF(A43="","",申込一覧表!AS47)</f>
        <v/>
      </c>
      <c r="C43" s="114" t="str">
        <f>IF(A43="","",申込一覧表!AX47)</f>
        <v/>
      </c>
      <c r="D43" s="114" t="str">
        <f>IF(A43="","",申込一覧表!AN47)</f>
        <v/>
      </c>
      <c r="E43" s="114"/>
      <c r="F43" s="114"/>
      <c r="G43" s="114"/>
    </row>
    <row r="44" spans="1:7" x14ac:dyDescent="0.2">
      <c r="A44" t="str">
        <f>IF(申込一覧表!J48="","",申込一覧表!AI48)</f>
        <v/>
      </c>
      <c r="B44" t="str">
        <f>IF(A44="","",申込一覧表!AS48)</f>
        <v/>
      </c>
      <c r="C44" t="str">
        <f>IF(A44="","",申込一覧表!AX48)</f>
        <v/>
      </c>
      <c r="D44" t="str">
        <f>IF(A44="","",申込一覧表!AN48)</f>
        <v/>
      </c>
      <c r="E44">
        <f>申込一覧表!BX48</f>
        <v>0</v>
      </c>
      <c r="F44">
        <v>5</v>
      </c>
      <c r="G44" s="24" t="str">
        <f>申込一覧表!BD48</f>
        <v>999:99.99</v>
      </c>
    </row>
    <row r="45" spans="1:7" x14ac:dyDescent="0.2">
      <c r="A45" t="str">
        <f>IF(申込一覧表!J49="","",申込一覧表!AI49)</f>
        <v/>
      </c>
      <c r="B45" t="str">
        <f>IF(A45="","",申込一覧表!AS49)</f>
        <v/>
      </c>
      <c r="C45" t="str">
        <f>IF(A45="","",申込一覧表!AX49)</f>
        <v/>
      </c>
      <c r="D45" t="str">
        <f>IF(A45="","",申込一覧表!AN49)</f>
        <v/>
      </c>
      <c r="E45">
        <f>申込一覧表!BX49</f>
        <v>0</v>
      </c>
      <c r="F45">
        <v>5</v>
      </c>
      <c r="G45" t="str">
        <f>申込一覧表!BD49</f>
        <v>999:99.99</v>
      </c>
    </row>
    <row r="46" spans="1:7" x14ac:dyDescent="0.2">
      <c r="A46" t="str">
        <f>IF(申込一覧表!J50="","",申込一覧表!AI50)</f>
        <v/>
      </c>
      <c r="B46" t="str">
        <f>IF(A46="","",申込一覧表!AS50)</f>
        <v/>
      </c>
      <c r="C46" t="str">
        <f>IF(A46="","",申込一覧表!AX50)</f>
        <v/>
      </c>
      <c r="D46" t="str">
        <f>IF(A46="","",申込一覧表!AN50)</f>
        <v/>
      </c>
      <c r="E46">
        <f>申込一覧表!BX50</f>
        <v>0</v>
      </c>
      <c r="F46">
        <v>5</v>
      </c>
      <c r="G46" t="str">
        <f>申込一覧表!BD50</f>
        <v>999:99.99</v>
      </c>
    </row>
    <row r="47" spans="1:7" x14ac:dyDescent="0.2">
      <c r="A47" t="str">
        <f>IF(申込一覧表!J51="","",申込一覧表!AI51)</f>
        <v/>
      </c>
      <c r="B47" t="str">
        <f>IF(A47="","",申込一覧表!AS51)</f>
        <v/>
      </c>
      <c r="C47" t="str">
        <f>IF(A47="","",申込一覧表!AX51)</f>
        <v/>
      </c>
      <c r="D47" t="str">
        <f>IF(A47="","",申込一覧表!AN51)</f>
        <v/>
      </c>
      <c r="E47">
        <f>申込一覧表!BX51</f>
        <v>0</v>
      </c>
      <c r="F47">
        <v>5</v>
      </c>
      <c r="G47" t="str">
        <f>申込一覧表!BD51</f>
        <v>999:99.99</v>
      </c>
    </row>
    <row r="48" spans="1:7" x14ac:dyDescent="0.2">
      <c r="A48" t="str">
        <f>IF(申込一覧表!J52="","",申込一覧表!AI52)</f>
        <v/>
      </c>
      <c r="B48" t="str">
        <f>IF(A48="","",申込一覧表!AS52)</f>
        <v/>
      </c>
      <c r="C48" t="str">
        <f>IF(A48="","",申込一覧表!AX52)</f>
        <v/>
      </c>
      <c r="D48" t="str">
        <f>IF(A48="","",申込一覧表!AN52)</f>
        <v/>
      </c>
      <c r="E48">
        <f>申込一覧表!BX52</f>
        <v>0</v>
      </c>
      <c r="F48">
        <v>5</v>
      </c>
      <c r="G48" t="str">
        <f>申込一覧表!BD52</f>
        <v>999:99.99</v>
      </c>
    </row>
    <row r="49" spans="1:7" x14ac:dyDescent="0.2">
      <c r="A49" t="str">
        <f>IF(申込一覧表!J53="","",申込一覧表!AI53)</f>
        <v/>
      </c>
      <c r="B49" t="str">
        <f>IF(A49="","",申込一覧表!AS53)</f>
        <v/>
      </c>
      <c r="C49" t="str">
        <f>IF(A49="","",申込一覧表!AX53)</f>
        <v/>
      </c>
      <c r="D49" t="str">
        <f>IF(A49="","",申込一覧表!AN53)</f>
        <v/>
      </c>
      <c r="E49">
        <f>申込一覧表!BX53</f>
        <v>0</v>
      </c>
      <c r="F49">
        <v>5</v>
      </c>
      <c r="G49" t="str">
        <f>申込一覧表!BD53</f>
        <v>999:99.99</v>
      </c>
    </row>
    <row r="50" spans="1:7" x14ac:dyDescent="0.2">
      <c r="A50" t="str">
        <f>IF(申込一覧表!J54="","",申込一覧表!AI54)</f>
        <v/>
      </c>
      <c r="B50" t="str">
        <f>IF(A50="","",申込一覧表!AS54)</f>
        <v/>
      </c>
      <c r="C50" t="str">
        <f>IF(A50="","",申込一覧表!AX54)</f>
        <v/>
      </c>
      <c r="D50" t="str">
        <f>IF(A50="","",申込一覧表!AN54)</f>
        <v/>
      </c>
      <c r="E50">
        <f>申込一覧表!BX54</f>
        <v>0</v>
      </c>
      <c r="F50">
        <v>5</v>
      </c>
      <c r="G50" t="str">
        <f>申込一覧表!BD54</f>
        <v>999:99.99</v>
      </c>
    </row>
    <row r="51" spans="1:7" x14ac:dyDescent="0.2">
      <c r="A51" t="str">
        <f>IF(申込一覧表!J55="","",申込一覧表!AI55)</f>
        <v/>
      </c>
      <c r="B51" t="str">
        <f>IF(A51="","",申込一覧表!AS55)</f>
        <v/>
      </c>
      <c r="C51" t="str">
        <f>IF(A51="","",申込一覧表!AX55)</f>
        <v/>
      </c>
      <c r="D51" t="str">
        <f>IF(A51="","",申込一覧表!AN55)</f>
        <v/>
      </c>
      <c r="E51">
        <f>申込一覧表!BX55</f>
        <v>0</v>
      </c>
      <c r="F51">
        <v>5</v>
      </c>
      <c r="G51" t="str">
        <f>申込一覧表!BD55</f>
        <v>999:99.99</v>
      </c>
    </row>
    <row r="52" spans="1:7" x14ac:dyDescent="0.2">
      <c r="A52" t="str">
        <f>IF(申込一覧表!J56="","",申込一覧表!AI56)</f>
        <v/>
      </c>
      <c r="B52" t="str">
        <f>IF(A52="","",申込一覧表!AS56)</f>
        <v/>
      </c>
      <c r="C52" t="str">
        <f>IF(A52="","",申込一覧表!AX56)</f>
        <v/>
      </c>
      <c r="D52" t="str">
        <f>IF(A52="","",申込一覧表!AN56)</f>
        <v/>
      </c>
      <c r="E52">
        <f>申込一覧表!BX56</f>
        <v>0</v>
      </c>
      <c r="F52">
        <v>5</v>
      </c>
      <c r="G52" t="str">
        <f>申込一覧表!BD56</f>
        <v>999:99.99</v>
      </c>
    </row>
    <row r="53" spans="1:7" x14ac:dyDescent="0.2">
      <c r="A53" t="str">
        <f>IF(申込一覧表!J57="","",申込一覧表!AI57)</f>
        <v/>
      </c>
      <c r="B53" t="str">
        <f>IF(A53="","",申込一覧表!AS57)</f>
        <v/>
      </c>
      <c r="C53" t="str">
        <f>IF(A53="","",申込一覧表!AX57)</f>
        <v/>
      </c>
      <c r="D53" t="str">
        <f>IF(A53="","",申込一覧表!AN57)</f>
        <v/>
      </c>
      <c r="E53">
        <f>申込一覧表!BX57</f>
        <v>0</v>
      </c>
      <c r="F53">
        <v>5</v>
      </c>
      <c r="G53" t="str">
        <f>申込一覧表!BD57</f>
        <v>999:99.99</v>
      </c>
    </row>
    <row r="54" spans="1:7" x14ac:dyDescent="0.2">
      <c r="A54" t="str">
        <f>IF(申込一覧表!J58="","",申込一覧表!AI58)</f>
        <v/>
      </c>
      <c r="B54" t="str">
        <f>IF(A54="","",申込一覧表!AS58)</f>
        <v/>
      </c>
      <c r="C54" t="str">
        <f>IF(A54="","",申込一覧表!AX58)</f>
        <v/>
      </c>
      <c r="D54" t="str">
        <f>IF(A54="","",申込一覧表!AN58)</f>
        <v/>
      </c>
      <c r="E54">
        <f>申込一覧表!BX58</f>
        <v>0</v>
      </c>
      <c r="F54">
        <v>5</v>
      </c>
      <c r="G54" t="str">
        <f>申込一覧表!BD58</f>
        <v>999:99.99</v>
      </c>
    </row>
    <row r="55" spans="1:7" x14ac:dyDescent="0.2">
      <c r="A55" t="str">
        <f>IF(申込一覧表!J59="","",申込一覧表!AI59)</f>
        <v/>
      </c>
      <c r="B55" t="str">
        <f>IF(A55="","",申込一覧表!AS59)</f>
        <v/>
      </c>
      <c r="C55" t="str">
        <f>IF(A55="","",申込一覧表!AX59)</f>
        <v/>
      </c>
      <c r="D55" t="str">
        <f>IF(A55="","",申込一覧表!AN59)</f>
        <v/>
      </c>
      <c r="E55">
        <f>申込一覧表!BX59</f>
        <v>0</v>
      </c>
      <c r="F55">
        <v>5</v>
      </c>
      <c r="G55" t="str">
        <f>申込一覧表!BD59</f>
        <v>999:99.99</v>
      </c>
    </row>
    <row r="56" spans="1:7" x14ac:dyDescent="0.2">
      <c r="A56" t="str">
        <f>IF(申込一覧表!J60="","",申込一覧表!AI60)</f>
        <v/>
      </c>
      <c r="B56" t="str">
        <f>IF(A56="","",申込一覧表!AS60)</f>
        <v/>
      </c>
      <c r="C56" t="str">
        <f>IF(A56="","",申込一覧表!AX60)</f>
        <v/>
      </c>
      <c r="D56" t="str">
        <f>IF(A56="","",申込一覧表!AN60)</f>
        <v/>
      </c>
      <c r="E56">
        <f>申込一覧表!BX60</f>
        <v>0</v>
      </c>
      <c r="F56">
        <v>5</v>
      </c>
      <c r="G56" t="str">
        <f>申込一覧表!BD60</f>
        <v>999:99.99</v>
      </c>
    </row>
    <row r="57" spans="1:7" x14ac:dyDescent="0.2">
      <c r="A57" t="str">
        <f>IF(申込一覧表!J61="","",申込一覧表!AI61)</f>
        <v/>
      </c>
      <c r="B57" t="str">
        <f>IF(A57="","",申込一覧表!AS61)</f>
        <v/>
      </c>
      <c r="C57" t="str">
        <f>IF(A57="","",申込一覧表!AX61)</f>
        <v/>
      </c>
      <c r="D57" t="str">
        <f>IF(A57="","",申込一覧表!AN61)</f>
        <v/>
      </c>
      <c r="E57">
        <f>申込一覧表!BX61</f>
        <v>0</v>
      </c>
      <c r="F57">
        <v>5</v>
      </c>
      <c r="G57" t="str">
        <f>申込一覧表!BD61</f>
        <v>999:99.99</v>
      </c>
    </row>
    <row r="58" spans="1:7" x14ac:dyDescent="0.2">
      <c r="A58" t="str">
        <f>IF(申込一覧表!J62="","",申込一覧表!AI62)</f>
        <v/>
      </c>
      <c r="B58" t="str">
        <f>IF(A58="","",申込一覧表!AS62)</f>
        <v/>
      </c>
      <c r="C58" t="str">
        <f>IF(A58="","",申込一覧表!AX62)</f>
        <v/>
      </c>
      <c r="D58" t="str">
        <f>IF(A58="","",申込一覧表!AN62)</f>
        <v/>
      </c>
      <c r="E58">
        <f>申込一覧表!BX62</f>
        <v>0</v>
      </c>
      <c r="F58">
        <v>5</v>
      </c>
      <c r="G58" t="str">
        <f>申込一覧表!BD62</f>
        <v>999:99.99</v>
      </c>
    </row>
    <row r="59" spans="1:7" x14ac:dyDescent="0.2">
      <c r="A59" t="str">
        <f>IF(申込一覧表!J63="","",申込一覧表!AI63)</f>
        <v/>
      </c>
      <c r="B59" t="str">
        <f>IF(A59="","",申込一覧表!AS63)</f>
        <v/>
      </c>
      <c r="C59" t="str">
        <f>IF(A59="","",申込一覧表!AX63)</f>
        <v/>
      </c>
      <c r="D59" t="str">
        <f>IF(A59="","",申込一覧表!AN63)</f>
        <v/>
      </c>
      <c r="E59">
        <f>申込一覧表!BX63</f>
        <v>0</v>
      </c>
      <c r="F59">
        <v>5</v>
      </c>
      <c r="G59" t="str">
        <f>申込一覧表!BD63</f>
        <v>999:99.99</v>
      </c>
    </row>
    <row r="60" spans="1:7" x14ac:dyDescent="0.2">
      <c r="A60" t="str">
        <f>IF(申込一覧表!J64="","",申込一覧表!AI64)</f>
        <v/>
      </c>
      <c r="B60" t="str">
        <f>IF(A60="","",申込一覧表!AS64)</f>
        <v/>
      </c>
      <c r="C60" t="str">
        <f>IF(A60="","",申込一覧表!AX64)</f>
        <v/>
      </c>
      <c r="D60" t="str">
        <f>IF(A60="","",申込一覧表!AN64)</f>
        <v/>
      </c>
      <c r="E60">
        <f>申込一覧表!BX64</f>
        <v>0</v>
      </c>
      <c r="F60">
        <v>5</v>
      </c>
      <c r="G60" t="str">
        <f>申込一覧表!BD64</f>
        <v>999:99.99</v>
      </c>
    </row>
    <row r="61" spans="1:7" x14ac:dyDescent="0.2">
      <c r="A61" t="str">
        <f>IF(申込一覧表!J65="","",申込一覧表!AI65)</f>
        <v/>
      </c>
      <c r="B61" t="str">
        <f>IF(A61="","",申込一覧表!AS65)</f>
        <v/>
      </c>
      <c r="C61" t="str">
        <f>IF(A61="","",申込一覧表!AX65)</f>
        <v/>
      </c>
      <c r="D61" t="str">
        <f>IF(A61="","",申込一覧表!AN65)</f>
        <v/>
      </c>
      <c r="E61">
        <f>申込一覧表!BX65</f>
        <v>0</v>
      </c>
      <c r="F61">
        <v>5</v>
      </c>
      <c r="G61" t="str">
        <f>申込一覧表!BD65</f>
        <v>999:99.99</v>
      </c>
    </row>
    <row r="62" spans="1:7" x14ac:dyDescent="0.2">
      <c r="A62" t="str">
        <f>IF(申込一覧表!J66="","",申込一覧表!AI66)</f>
        <v/>
      </c>
      <c r="B62" t="str">
        <f>IF(A62="","",申込一覧表!AS66)</f>
        <v/>
      </c>
      <c r="C62" t="str">
        <f>IF(A62="","",申込一覧表!AX66)</f>
        <v/>
      </c>
      <c r="D62" t="str">
        <f>IF(A62="","",申込一覧表!AN66)</f>
        <v/>
      </c>
      <c r="E62">
        <f>申込一覧表!BX66</f>
        <v>0</v>
      </c>
      <c r="F62">
        <v>5</v>
      </c>
      <c r="G62" t="str">
        <f>申込一覧表!BD66</f>
        <v>999:99.99</v>
      </c>
    </row>
    <row r="63" spans="1:7" x14ac:dyDescent="0.2">
      <c r="A63" t="str">
        <f>IF(申込一覧表!J67="","",申込一覧表!AI67)</f>
        <v/>
      </c>
      <c r="B63" t="str">
        <f>IF(A63="","",申込一覧表!AS67)</f>
        <v/>
      </c>
      <c r="C63" t="str">
        <f>IF(A63="","",申込一覧表!AX67)</f>
        <v/>
      </c>
      <c r="D63" t="str">
        <f>IF(A63="","",申込一覧表!AN67)</f>
        <v/>
      </c>
      <c r="E63">
        <f>申込一覧表!BX67</f>
        <v>0</v>
      </c>
      <c r="F63">
        <v>5</v>
      </c>
      <c r="G63" t="str">
        <f>申込一覧表!BD67</f>
        <v>999:99.99</v>
      </c>
    </row>
    <row r="64" spans="1:7" x14ac:dyDescent="0.2">
      <c r="A64" t="str">
        <f>IF(申込一覧表!J68="","",申込一覧表!AI68)</f>
        <v/>
      </c>
      <c r="B64" t="str">
        <f>IF(A64="","",申込一覧表!AS68)</f>
        <v/>
      </c>
      <c r="C64" t="str">
        <f>IF(A64="","",申込一覧表!AX68)</f>
        <v/>
      </c>
      <c r="D64" t="str">
        <f>IF(A64="","",申込一覧表!AN68)</f>
        <v/>
      </c>
      <c r="E64">
        <f>申込一覧表!BX68</f>
        <v>0</v>
      </c>
      <c r="F64">
        <v>5</v>
      </c>
      <c r="G64" t="str">
        <f>申込一覧表!BD68</f>
        <v>999:99.99</v>
      </c>
    </row>
    <row r="65" spans="1:7" x14ac:dyDescent="0.2">
      <c r="A65" t="str">
        <f>IF(申込一覧表!J69="","",申込一覧表!AI69)</f>
        <v/>
      </c>
      <c r="B65" t="str">
        <f>IF(A65="","",申込一覧表!AS69)</f>
        <v/>
      </c>
      <c r="C65" t="str">
        <f>IF(A65="","",申込一覧表!AX69)</f>
        <v/>
      </c>
      <c r="D65" t="str">
        <f>IF(A65="","",申込一覧表!AN69)</f>
        <v/>
      </c>
      <c r="E65">
        <f>申込一覧表!BX69</f>
        <v>0</v>
      </c>
      <c r="F65">
        <v>5</v>
      </c>
      <c r="G65" t="str">
        <f>申込一覧表!BD69</f>
        <v>999:99.99</v>
      </c>
    </row>
    <row r="66" spans="1:7" x14ac:dyDescent="0.2">
      <c r="A66" t="str">
        <f>IF(申込一覧表!J70="","",申込一覧表!AI70)</f>
        <v/>
      </c>
      <c r="B66" t="str">
        <f>IF(A66="","",申込一覧表!AS70)</f>
        <v/>
      </c>
      <c r="C66" t="str">
        <f>IF(A66="","",申込一覧表!AX70)</f>
        <v/>
      </c>
      <c r="D66" t="str">
        <f>IF(A66="","",申込一覧表!AN70)</f>
        <v/>
      </c>
      <c r="E66">
        <f>申込一覧表!BX70</f>
        <v>0</v>
      </c>
      <c r="F66">
        <v>5</v>
      </c>
      <c r="G66" t="str">
        <f>申込一覧表!BD70</f>
        <v>999:99.99</v>
      </c>
    </row>
    <row r="67" spans="1:7" x14ac:dyDescent="0.2">
      <c r="A67" t="str">
        <f>IF(申込一覧表!J71="","",申込一覧表!AI71)</f>
        <v/>
      </c>
      <c r="B67" t="str">
        <f>IF(A67="","",申込一覧表!AS71)</f>
        <v/>
      </c>
      <c r="C67" t="str">
        <f>IF(A67="","",申込一覧表!AX71)</f>
        <v/>
      </c>
      <c r="D67" t="str">
        <f>IF(A67="","",申込一覧表!AN71)</f>
        <v/>
      </c>
      <c r="E67">
        <f>申込一覧表!BX71</f>
        <v>0</v>
      </c>
      <c r="F67">
        <v>5</v>
      </c>
      <c r="G67" t="str">
        <f>申込一覧表!BD71</f>
        <v>999:99.99</v>
      </c>
    </row>
    <row r="68" spans="1:7" x14ac:dyDescent="0.2">
      <c r="A68" t="str">
        <f>IF(申込一覧表!J72="","",申込一覧表!AI72)</f>
        <v/>
      </c>
      <c r="B68" t="str">
        <f>IF(A68="","",申込一覧表!AS72)</f>
        <v/>
      </c>
      <c r="C68" t="str">
        <f>IF(A68="","",申込一覧表!AX72)</f>
        <v/>
      </c>
      <c r="D68" t="str">
        <f>IF(A68="","",申込一覧表!AN72)</f>
        <v/>
      </c>
      <c r="E68">
        <f>申込一覧表!BX72</f>
        <v>0</v>
      </c>
      <c r="F68">
        <v>5</v>
      </c>
      <c r="G68" t="str">
        <f>申込一覧表!BD72</f>
        <v>999:99.99</v>
      </c>
    </row>
    <row r="69" spans="1:7" x14ac:dyDescent="0.2">
      <c r="A69" t="str">
        <f>IF(申込一覧表!J73="","",申込一覧表!AI73)</f>
        <v/>
      </c>
      <c r="B69" t="str">
        <f>IF(A69="","",申込一覧表!AS73)</f>
        <v/>
      </c>
      <c r="C69" t="str">
        <f>IF(A69="","",申込一覧表!AX73)</f>
        <v/>
      </c>
      <c r="D69" t="str">
        <f>IF(A69="","",申込一覧表!AN73)</f>
        <v/>
      </c>
      <c r="E69">
        <f>申込一覧表!BX73</f>
        <v>0</v>
      </c>
      <c r="F69">
        <v>5</v>
      </c>
      <c r="G69" t="str">
        <f>申込一覧表!BD73</f>
        <v>999:99.99</v>
      </c>
    </row>
    <row r="70" spans="1:7" x14ac:dyDescent="0.2">
      <c r="A70" t="str">
        <f>IF(申込一覧表!J74="","",申込一覧表!AI74)</f>
        <v/>
      </c>
      <c r="B70" t="str">
        <f>IF(A70="","",申込一覧表!AS74)</f>
        <v/>
      </c>
      <c r="C70" t="str">
        <f>IF(A70="","",申込一覧表!AX74)</f>
        <v/>
      </c>
      <c r="D70" t="str">
        <f>IF(A70="","",申込一覧表!AN74)</f>
        <v/>
      </c>
      <c r="E70">
        <f>申込一覧表!BX74</f>
        <v>0</v>
      </c>
      <c r="F70">
        <v>5</v>
      </c>
      <c r="G70" t="str">
        <f>申込一覧表!BD74</f>
        <v>999:99.99</v>
      </c>
    </row>
    <row r="71" spans="1:7" x14ac:dyDescent="0.2">
      <c r="A71" t="str">
        <f>IF(申込一覧表!J75="","",申込一覧表!AI75)</f>
        <v/>
      </c>
      <c r="B71" t="str">
        <f>IF(A71="","",申込一覧表!AS75)</f>
        <v/>
      </c>
      <c r="C71" t="str">
        <f>IF(A71="","",申込一覧表!AX75)</f>
        <v/>
      </c>
      <c r="D71" t="str">
        <f>IF(A71="","",申込一覧表!AN75)</f>
        <v/>
      </c>
      <c r="E71">
        <f>申込一覧表!BX75</f>
        <v>0</v>
      </c>
      <c r="F71">
        <v>5</v>
      </c>
      <c r="G71" t="str">
        <f>申込一覧表!BD75</f>
        <v>999:99.99</v>
      </c>
    </row>
    <row r="72" spans="1:7" x14ac:dyDescent="0.2">
      <c r="A72" t="str">
        <f>IF(申込一覧表!J76="","",申込一覧表!AI76)</f>
        <v/>
      </c>
      <c r="B72" t="str">
        <f>IF(A72="","",申込一覧表!AS76)</f>
        <v/>
      </c>
      <c r="C72" t="str">
        <f>IF(A72="","",申込一覧表!AX76)</f>
        <v/>
      </c>
      <c r="D72" t="str">
        <f>IF(A72="","",申込一覧表!AN76)</f>
        <v/>
      </c>
      <c r="E72">
        <f>申込一覧表!BX76</f>
        <v>0</v>
      </c>
      <c r="F72">
        <v>5</v>
      </c>
      <c r="G72" t="str">
        <f>申込一覧表!BD76</f>
        <v>999:99.99</v>
      </c>
    </row>
    <row r="73" spans="1:7" x14ac:dyDescent="0.2">
      <c r="A73" t="str">
        <f>IF(申込一覧表!J77="","",申込一覧表!AI77)</f>
        <v/>
      </c>
      <c r="B73" t="str">
        <f>IF(A73="","",申込一覧表!AS77)</f>
        <v/>
      </c>
      <c r="C73" t="str">
        <f>IF(A73="","",申込一覧表!AX77)</f>
        <v/>
      </c>
      <c r="D73" t="str">
        <f>IF(A73="","",申込一覧表!AN77)</f>
        <v/>
      </c>
      <c r="E73">
        <f>申込一覧表!BX77</f>
        <v>0</v>
      </c>
      <c r="F73">
        <v>5</v>
      </c>
      <c r="G73" t="str">
        <f>申込一覧表!BD77</f>
        <v>999:99.99</v>
      </c>
    </row>
    <row r="74" spans="1:7" x14ac:dyDescent="0.2">
      <c r="A74" t="str">
        <f>IF(申込一覧表!J78="","",申込一覧表!AI78)</f>
        <v/>
      </c>
      <c r="B74" t="str">
        <f>IF(A74="","",申込一覧表!AS78)</f>
        <v/>
      </c>
      <c r="C74" t="str">
        <f>IF(A74="","",申込一覧表!AX78)</f>
        <v/>
      </c>
      <c r="D74" t="str">
        <f>IF(A74="","",申込一覧表!AN78)</f>
        <v/>
      </c>
      <c r="E74">
        <f>申込一覧表!BX78</f>
        <v>0</v>
      </c>
      <c r="F74">
        <v>5</v>
      </c>
      <c r="G74" t="str">
        <f>申込一覧表!BD78</f>
        <v>999:99.99</v>
      </c>
    </row>
    <row r="75" spans="1:7" x14ac:dyDescent="0.2">
      <c r="A75" t="str">
        <f>IF(申込一覧表!J79="","",申込一覧表!AI79)</f>
        <v/>
      </c>
      <c r="B75" t="str">
        <f>IF(A75="","",申込一覧表!AS79)</f>
        <v/>
      </c>
      <c r="C75" t="str">
        <f>IF(A75="","",申込一覧表!AX79)</f>
        <v/>
      </c>
      <c r="D75" t="str">
        <f>IF(A75="","",申込一覧表!AN79)</f>
        <v/>
      </c>
      <c r="E75">
        <f>申込一覧表!BX79</f>
        <v>0</v>
      </c>
      <c r="F75">
        <v>5</v>
      </c>
      <c r="G75" t="str">
        <f>申込一覧表!BD79</f>
        <v>999:99.99</v>
      </c>
    </row>
    <row r="76" spans="1:7" x14ac:dyDescent="0.2">
      <c r="A76" t="str">
        <f>IF(申込一覧表!J80="","",申込一覧表!AI80)</f>
        <v/>
      </c>
      <c r="B76" t="str">
        <f>IF(A76="","",申込一覧表!AS80)</f>
        <v/>
      </c>
      <c r="C76" t="str">
        <f>IF(A76="","",申込一覧表!AX80)</f>
        <v/>
      </c>
      <c r="D76" t="str">
        <f>IF(A76="","",申込一覧表!AN80)</f>
        <v/>
      </c>
      <c r="E76">
        <f>申込一覧表!BX80</f>
        <v>0</v>
      </c>
      <c r="F76">
        <v>5</v>
      </c>
      <c r="G76" t="str">
        <f>申込一覧表!BD80</f>
        <v>999:99.99</v>
      </c>
    </row>
    <row r="77" spans="1:7" x14ac:dyDescent="0.2">
      <c r="A77" t="str">
        <f>IF(申込一覧表!J81="","",申込一覧表!AI81)</f>
        <v/>
      </c>
      <c r="B77" t="str">
        <f>IF(A77="","",申込一覧表!AS81)</f>
        <v/>
      </c>
      <c r="C77" t="str">
        <f>IF(A77="","",申込一覧表!AX81)</f>
        <v/>
      </c>
      <c r="D77" t="str">
        <f>IF(A77="","",申込一覧表!AN81)</f>
        <v/>
      </c>
      <c r="E77">
        <f>申込一覧表!BX81</f>
        <v>0</v>
      </c>
      <c r="F77">
        <v>5</v>
      </c>
      <c r="G77" t="str">
        <f>申込一覧表!BD81</f>
        <v>999:99.99</v>
      </c>
    </row>
    <row r="78" spans="1:7" x14ac:dyDescent="0.2">
      <c r="A78" t="str">
        <f>IF(申込一覧表!J82="","",申込一覧表!AI82)</f>
        <v/>
      </c>
      <c r="B78" t="str">
        <f>IF(A78="","",申込一覧表!AS82)</f>
        <v/>
      </c>
      <c r="C78" t="str">
        <f>IF(A78="","",申込一覧表!AX82)</f>
        <v/>
      </c>
      <c r="D78" t="str">
        <f>IF(A78="","",申込一覧表!AN82)</f>
        <v/>
      </c>
      <c r="E78">
        <f>申込一覧表!BX82</f>
        <v>0</v>
      </c>
      <c r="F78">
        <v>5</v>
      </c>
      <c r="G78" t="str">
        <f>申込一覧表!BD82</f>
        <v>999:99.99</v>
      </c>
    </row>
    <row r="79" spans="1:7" x14ac:dyDescent="0.2">
      <c r="A79" t="str">
        <f>IF(申込一覧表!J83="","",申込一覧表!AI83)</f>
        <v/>
      </c>
      <c r="B79" t="str">
        <f>IF(A79="","",申込一覧表!AS83)</f>
        <v/>
      </c>
      <c r="C79" t="str">
        <f>IF(A79="","",申込一覧表!AX83)</f>
        <v/>
      </c>
      <c r="D79" t="str">
        <f>IF(A79="","",申込一覧表!AN83)</f>
        <v/>
      </c>
      <c r="E79">
        <f>申込一覧表!BX83</f>
        <v>0</v>
      </c>
      <c r="F79">
        <v>5</v>
      </c>
      <c r="G79" t="str">
        <f>申込一覧表!BD83</f>
        <v>999:99.99</v>
      </c>
    </row>
    <row r="80" spans="1:7" x14ac:dyDescent="0.2">
      <c r="A80" t="str">
        <f>IF(申込一覧表!J84="","",申込一覧表!AI84)</f>
        <v/>
      </c>
      <c r="B80" t="str">
        <f>IF(A80="","",申込一覧表!AS84)</f>
        <v/>
      </c>
      <c r="C80" t="str">
        <f>IF(A80="","",申込一覧表!AX84)</f>
        <v/>
      </c>
      <c r="D80" t="str">
        <f>IF(A80="","",申込一覧表!AN84)</f>
        <v/>
      </c>
      <c r="E80">
        <f>申込一覧表!BX84</f>
        <v>0</v>
      </c>
      <c r="F80">
        <v>5</v>
      </c>
      <c r="G80" t="str">
        <f>申込一覧表!BD84</f>
        <v>999:99.99</v>
      </c>
    </row>
    <row r="81" spans="1:7" x14ac:dyDescent="0.2">
      <c r="A81" t="str">
        <f>IF(申込一覧表!J85="","",申込一覧表!AI85)</f>
        <v/>
      </c>
      <c r="B81" t="str">
        <f>IF(A81="","",申込一覧表!AS85)</f>
        <v/>
      </c>
      <c r="C81" t="str">
        <f>IF(A81="","",申込一覧表!AX85)</f>
        <v/>
      </c>
      <c r="D81" t="str">
        <f>IF(A81="","",申込一覧表!AN85)</f>
        <v/>
      </c>
      <c r="E81">
        <f>申込一覧表!BX85</f>
        <v>0</v>
      </c>
      <c r="F81">
        <v>5</v>
      </c>
      <c r="G81" t="str">
        <f>申込一覧表!BD85</f>
        <v>999:99.99</v>
      </c>
    </row>
    <row r="82" spans="1:7" x14ac:dyDescent="0.2">
      <c r="A82" t="str">
        <f>IF(申込一覧表!J86="","",申込一覧表!AI86)</f>
        <v/>
      </c>
      <c r="B82" t="str">
        <f>IF(A82="","",申込一覧表!AS86)</f>
        <v/>
      </c>
      <c r="C82" t="str">
        <f>IF(A82="","",申込一覧表!AX86)</f>
        <v/>
      </c>
      <c r="D82" t="str">
        <f>IF(A82="","",申込一覧表!AN86)</f>
        <v/>
      </c>
      <c r="E82">
        <f>申込一覧表!BX86</f>
        <v>0</v>
      </c>
      <c r="F82">
        <v>5</v>
      </c>
      <c r="G82" t="str">
        <f>申込一覧表!BD86</f>
        <v>999:99.99</v>
      </c>
    </row>
    <row r="83" spans="1:7" x14ac:dyDescent="0.2">
      <c r="A83" s="114" t="str">
        <f>IF(申込一覧表!J87="","",申込一覧表!AI87)</f>
        <v/>
      </c>
      <c r="B83" t="str">
        <f>IF(A83="","",申込一覧表!AS87)</f>
        <v/>
      </c>
      <c r="C83" t="str">
        <f>IF(A83="","",申込一覧表!AX87)</f>
        <v/>
      </c>
      <c r="D83" t="str">
        <f>IF(A83="","",申込一覧表!AN87)</f>
        <v/>
      </c>
      <c r="E83" s="114">
        <f>申込一覧表!BX87</f>
        <v>0</v>
      </c>
      <c r="F83" s="114">
        <v>5</v>
      </c>
      <c r="G83" s="114" t="str">
        <f>申込一覧表!BD87</f>
        <v>999:99.99</v>
      </c>
    </row>
    <row r="84" spans="1:7" x14ac:dyDescent="0.2">
      <c r="A84" t="str">
        <f>IF(申込一覧表!M6="","",申込一覧表!AI6)</f>
        <v/>
      </c>
      <c r="B84" s="24" t="str">
        <f>IF(A84="","",申込一覧表!AT6)</f>
        <v/>
      </c>
      <c r="C84" s="24" t="str">
        <f>IF(A84="","",申込一覧表!AY6)</f>
        <v/>
      </c>
      <c r="D84" s="24" t="str">
        <f>IF(A84="","",申込一覧表!AN6)</f>
        <v/>
      </c>
      <c r="E84">
        <f>申込一覧表!BZ6</f>
        <v>0</v>
      </c>
      <c r="F84">
        <v>0</v>
      </c>
      <c r="G84" s="24" t="str">
        <f>申込一覧表!BE6</f>
        <v>999:99.99</v>
      </c>
    </row>
    <row r="85" spans="1:7" x14ac:dyDescent="0.2">
      <c r="A85" t="str">
        <f>IF(申込一覧表!M7="","",申込一覧表!AI7)</f>
        <v/>
      </c>
      <c r="B85" t="str">
        <f>IF(A85="","",申込一覧表!AT7)</f>
        <v/>
      </c>
      <c r="C85" t="str">
        <f>IF(A85="","",申込一覧表!AY7)</f>
        <v/>
      </c>
      <c r="D85" t="str">
        <f>IF(A85="","",申込一覧表!AN7)</f>
        <v/>
      </c>
      <c r="E85">
        <f>申込一覧表!BZ7</f>
        <v>0</v>
      </c>
      <c r="F85">
        <v>0</v>
      </c>
      <c r="G85" t="str">
        <f>申込一覧表!BE7</f>
        <v>999:99.99</v>
      </c>
    </row>
    <row r="86" spans="1:7" x14ac:dyDescent="0.2">
      <c r="A86" t="str">
        <f>IF(申込一覧表!M8="","",申込一覧表!AI8)</f>
        <v/>
      </c>
      <c r="B86" t="str">
        <f>IF(A86="","",申込一覧表!AT8)</f>
        <v/>
      </c>
      <c r="C86" t="str">
        <f>IF(A86="","",申込一覧表!AY8)</f>
        <v/>
      </c>
      <c r="D86" t="str">
        <f>IF(A86="","",申込一覧表!AN8)</f>
        <v/>
      </c>
      <c r="E86">
        <f>申込一覧表!BZ8</f>
        <v>0</v>
      </c>
      <c r="F86">
        <v>0</v>
      </c>
      <c r="G86" t="str">
        <f>申込一覧表!BE8</f>
        <v>999:99.99</v>
      </c>
    </row>
    <row r="87" spans="1:7" x14ac:dyDescent="0.2">
      <c r="A87" t="str">
        <f>IF(申込一覧表!M9="","",申込一覧表!AI9)</f>
        <v/>
      </c>
      <c r="B87" t="str">
        <f>IF(A87="","",申込一覧表!AT9)</f>
        <v/>
      </c>
      <c r="C87" t="str">
        <f>IF(A87="","",申込一覧表!AY9)</f>
        <v/>
      </c>
      <c r="D87" t="str">
        <f>IF(A87="","",申込一覧表!AN9)</f>
        <v/>
      </c>
      <c r="E87">
        <f>申込一覧表!BZ9</f>
        <v>0</v>
      </c>
      <c r="F87">
        <v>0</v>
      </c>
      <c r="G87" t="str">
        <f>申込一覧表!BE9</f>
        <v>999:99.99</v>
      </c>
    </row>
    <row r="88" spans="1:7" x14ac:dyDescent="0.2">
      <c r="A88" t="str">
        <f>IF(申込一覧表!M10="","",申込一覧表!AI10)</f>
        <v/>
      </c>
      <c r="B88" t="str">
        <f>IF(A88="","",申込一覧表!AT10)</f>
        <v/>
      </c>
      <c r="C88" t="str">
        <f>IF(A88="","",申込一覧表!AY10)</f>
        <v/>
      </c>
      <c r="D88" t="str">
        <f>IF(A88="","",申込一覧表!AN10)</f>
        <v/>
      </c>
      <c r="E88">
        <f>申込一覧表!BZ10</f>
        <v>0</v>
      </c>
      <c r="F88">
        <v>0</v>
      </c>
      <c r="G88" t="str">
        <f>申込一覧表!BE10</f>
        <v>999:99.99</v>
      </c>
    </row>
    <row r="89" spans="1:7" x14ac:dyDescent="0.2">
      <c r="A89" t="str">
        <f>IF(申込一覧表!M11="","",申込一覧表!AI11)</f>
        <v/>
      </c>
      <c r="B89" t="str">
        <f>IF(A89="","",申込一覧表!AT11)</f>
        <v/>
      </c>
      <c r="C89" t="str">
        <f>IF(A89="","",申込一覧表!AY11)</f>
        <v/>
      </c>
      <c r="D89" t="str">
        <f>IF(A89="","",申込一覧表!AN11)</f>
        <v/>
      </c>
      <c r="E89">
        <f>申込一覧表!BZ11</f>
        <v>0</v>
      </c>
      <c r="F89">
        <v>0</v>
      </c>
      <c r="G89" t="str">
        <f>申込一覧表!BE11</f>
        <v>999:99.99</v>
      </c>
    </row>
    <row r="90" spans="1:7" x14ac:dyDescent="0.2">
      <c r="A90" t="str">
        <f>IF(申込一覧表!M12="","",申込一覧表!AI12)</f>
        <v/>
      </c>
      <c r="B90" t="str">
        <f>IF(A90="","",申込一覧表!AT12)</f>
        <v/>
      </c>
      <c r="C90" t="str">
        <f>IF(A90="","",申込一覧表!AY12)</f>
        <v/>
      </c>
      <c r="D90" t="str">
        <f>IF(A90="","",申込一覧表!AN12)</f>
        <v/>
      </c>
      <c r="E90">
        <f>申込一覧表!BZ12</f>
        <v>0</v>
      </c>
      <c r="F90">
        <v>0</v>
      </c>
      <c r="G90" t="str">
        <f>申込一覧表!BE12</f>
        <v>999:99.99</v>
      </c>
    </row>
    <row r="91" spans="1:7" x14ac:dyDescent="0.2">
      <c r="A91" t="str">
        <f>IF(申込一覧表!M13="","",申込一覧表!AI13)</f>
        <v/>
      </c>
      <c r="B91" t="str">
        <f>IF(A91="","",申込一覧表!AT13)</f>
        <v/>
      </c>
      <c r="C91" t="str">
        <f>IF(A91="","",申込一覧表!AY13)</f>
        <v/>
      </c>
      <c r="D91" t="str">
        <f>IF(A91="","",申込一覧表!AN13)</f>
        <v/>
      </c>
      <c r="E91">
        <f>申込一覧表!BZ13</f>
        <v>0</v>
      </c>
      <c r="F91">
        <v>0</v>
      </c>
      <c r="G91" t="str">
        <f>申込一覧表!BE13</f>
        <v>999:99.99</v>
      </c>
    </row>
    <row r="92" spans="1:7" x14ac:dyDescent="0.2">
      <c r="A92" t="str">
        <f>IF(申込一覧表!M14="","",申込一覧表!AI14)</f>
        <v/>
      </c>
      <c r="B92" t="str">
        <f>IF(A92="","",申込一覧表!AT14)</f>
        <v/>
      </c>
      <c r="C92" t="str">
        <f>IF(A92="","",申込一覧表!AY14)</f>
        <v/>
      </c>
      <c r="D92" t="str">
        <f>IF(A92="","",申込一覧表!AN14)</f>
        <v/>
      </c>
      <c r="E92">
        <f>申込一覧表!BZ14</f>
        <v>0</v>
      </c>
      <c r="F92">
        <v>0</v>
      </c>
      <c r="G92" t="str">
        <f>申込一覧表!BE14</f>
        <v>999:99.99</v>
      </c>
    </row>
    <row r="93" spans="1:7" x14ac:dyDescent="0.2">
      <c r="A93" t="str">
        <f>IF(申込一覧表!M15="","",申込一覧表!AI15)</f>
        <v/>
      </c>
      <c r="B93" t="str">
        <f>IF(A93="","",申込一覧表!AT15)</f>
        <v/>
      </c>
      <c r="C93" t="str">
        <f>IF(A93="","",申込一覧表!AY15)</f>
        <v/>
      </c>
      <c r="D93" t="str">
        <f>IF(A93="","",申込一覧表!AN15)</f>
        <v/>
      </c>
      <c r="E93">
        <f>申込一覧表!BZ15</f>
        <v>0</v>
      </c>
      <c r="F93">
        <v>0</v>
      </c>
      <c r="G93" t="str">
        <f>申込一覧表!BE15</f>
        <v>999:99.99</v>
      </c>
    </row>
    <row r="94" spans="1:7" x14ac:dyDescent="0.2">
      <c r="A94" t="str">
        <f>IF(申込一覧表!M16="","",申込一覧表!AI16)</f>
        <v/>
      </c>
      <c r="B94" t="str">
        <f>IF(A94="","",申込一覧表!AT16)</f>
        <v/>
      </c>
      <c r="C94" t="str">
        <f>IF(A94="","",申込一覧表!AY16)</f>
        <v/>
      </c>
      <c r="D94" t="str">
        <f>IF(A94="","",申込一覧表!AN16)</f>
        <v/>
      </c>
      <c r="E94">
        <f>申込一覧表!BZ16</f>
        <v>0</v>
      </c>
      <c r="F94">
        <v>0</v>
      </c>
      <c r="G94" t="str">
        <f>申込一覧表!BE16</f>
        <v>999:99.99</v>
      </c>
    </row>
    <row r="95" spans="1:7" x14ac:dyDescent="0.2">
      <c r="A95" t="str">
        <f>IF(申込一覧表!M17="","",申込一覧表!AI17)</f>
        <v/>
      </c>
      <c r="B95" t="str">
        <f>IF(A95="","",申込一覧表!AT17)</f>
        <v/>
      </c>
      <c r="C95" t="str">
        <f>IF(A95="","",申込一覧表!AY17)</f>
        <v/>
      </c>
      <c r="D95" t="str">
        <f>IF(A95="","",申込一覧表!AN17)</f>
        <v/>
      </c>
      <c r="E95">
        <f>申込一覧表!BZ17</f>
        <v>0</v>
      </c>
      <c r="F95">
        <v>0</v>
      </c>
      <c r="G95" t="str">
        <f>申込一覧表!BE17</f>
        <v>999:99.99</v>
      </c>
    </row>
    <row r="96" spans="1:7" x14ac:dyDescent="0.2">
      <c r="A96" t="str">
        <f>IF(申込一覧表!M18="","",申込一覧表!AI18)</f>
        <v/>
      </c>
      <c r="B96" t="str">
        <f>IF(A96="","",申込一覧表!AT18)</f>
        <v/>
      </c>
      <c r="C96" t="str">
        <f>IF(A96="","",申込一覧表!AY18)</f>
        <v/>
      </c>
      <c r="D96" t="str">
        <f>IF(A96="","",申込一覧表!AN18)</f>
        <v/>
      </c>
      <c r="E96">
        <f>申込一覧表!BZ18</f>
        <v>0</v>
      </c>
      <c r="F96">
        <v>0</v>
      </c>
      <c r="G96" t="str">
        <f>申込一覧表!BE18</f>
        <v>999:99.99</v>
      </c>
    </row>
    <row r="97" spans="1:7" x14ac:dyDescent="0.2">
      <c r="A97" t="str">
        <f>IF(申込一覧表!M19="","",申込一覧表!AI19)</f>
        <v/>
      </c>
      <c r="B97" t="str">
        <f>IF(A97="","",申込一覧表!AT19)</f>
        <v/>
      </c>
      <c r="C97" t="str">
        <f>IF(A97="","",申込一覧表!AY19)</f>
        <v/>
      </c>
      <c r="D97" t="str">
        <f>IF(A97="","",申込一覧表!AN19)</f>
        <v/>
      </c>
      <c r="E97">
        <f>申込一覧表!BZ19</f>
        <v>0</v>
      </c>
      <c r="F97">
        <v>0</v>
      </c>
      <c r="G97" t="str">
        <f>申込一覧表!BE19</f>
        <v>999:99.99</v>
      </c>
    </row>
    <row r="98" spans="1:7" x14ac:dyDescent="0.2">
      <c r="A98" t="str">
        <f>IF(申込一覧表!M20="","",申込一覧表!AI20)</f>
        <v/>
      </c>
      <c r="B98" t="str">
        <f>IF(A98="","",申込一覧表!AT20)</f>
        <v/>
      </c>
      <c r="C98" t="str">
        <f>IF(A98="","",申込一覧表!AY20)</f>
        <v/>
      </c>
      <c r="D98" t="str">
        <f>IF(A98="","",申込一覧表!AN20)</f>
        <v/>
      </c>
      <c r="E98">
        <f>申込一覧表!BZ20</f>
        <v>0</v>
      </c>
      <c r="F98">
        <v>0</v>
      </c>
      <c r="G98" t="str">
        <f>申込一覧表!BE20</f>
        <v>999:99.99</v>
      </c>
    </row>
    <row r="99" spans="1:7" x14ac:dyDescent="0.2">
      <c r="A99" t="str">
        <f>IF(申込一覧表!M21="","",申込一覧表!AI21)</f>
        <v/>
      </c>
      <c r="B99" t="str">
        <f>IF(A99="","",申込一覧表!AT21)</f>
        <v/>
      </c>
      <c r="C99" t="str">
        <f>IF(A99="","",申込一覧表!AY21)</f>
        <v/>
      </c>
      <c r="D99" t="str">
        <f>IF(A99="","",申込一覧表!AN21)</f>
        <v/>
      </c>
      <c r="E99">
        <f>申込一覧表!BZ21</f>
        <v>0</v>
      </c>
      <c r="F99">
        <v>0</v>
      </c>
      <c r="G99" t="str">
        <f>申込一覧表!BE21</f>
        <v>999:99.99</v>
      </c>
    </row>
    <row r="100" spans="1:7" x14ac:dyDescent="0.2">
      <c r="A100" t="str">
        <f>IF(申込一覧表!M22="","",申込一覧表!AI22)</f>
        <v/>
      </c>
      <c r="B100" t="str">
        <f>IF(A100="","",申込一覧表!AT22)</f>
        <v/>
      </c>
      <c r="C100" t="str">
        <f>IF(A100="","",申込一覧表!AY22)</f>
        <v/>
      </c>
      <c r="D100" t="str">
        <f>IF(A100="","",申込一覧表!AN22)</f>
        <v/>
      </c>
      <c r="E100">
        <f>申込一覧表!BZ22</f>
        <v>0</v>
      </c>
      <c r="F100">
        <v>0</v>
      </c>
      <c r="G100" t="str">
        <f>申込一覧表!BE22</f>
        <v>999:99.99</v>
      </c>
    </row>
    <row r="101" spans="1:7" x14ac:dyDescent="0.2">
      <c r="A101" t="str">
        <f>IF(申込一覧表!M23="","",申込一覧表!AI23)</f>
        <v/>
      </c>
      <c r="B101" t="str">
        <f>IF(A101="","",申込一覧表!AT23)</f>
        <v/>
      </c>
      <c r="C101" t="str">
        <f>IF(A101="","",申込一覧表!AY23)</f>
        <v/>
      </c>
      <c r="D101" t="str">
        <f>IF(A101="","",申込一覧表!AN23)</f>
        <v/>
      </c>
      <c r="E101">
        <f>申込一覧表!BZ23</f>
        <v>0</v>
      </c>
      <c r="F101">
        <v>0</v>
      </c>
      <c r="G101" t="str">
        <f>申込一覧表!BE23</f>
        <v>999:99.99</v>
      </c>
    </row>
    <row r="102" spans="1:7" x14ac:dyDescent="0.2">
      <c r="A102" t="str">
        <f>IF(申込一覧表!M24="","",申込一覧表!AI24)</f>
        <v/>
      </c>
      <c r="B102" t="str">
        <f>IF(A102="","",申込一覧表!AT24)</f>
        <v/>
      </c>
      <c r="C102" t="str">
        <f>IF(A102="","",申込一覧表!AY24)</f>
        <v/>
      </c>
      <c r="D102" t="str">
        <f>IF(A102="","",申込一覧表!AN24)</f>
        <v/>
      </c>
      <c r="E102">
        <f>申込一覧表!BZ24</f>
        <v>0</v>
      </c>
      <c r="F102">
        <v>0</v>
      </c>
      <c r="G102" t="str">
        <f>申込一覧表!BE24</f>
        <v>999:99.99</v>
      </c>
    </row>
    <row r="103" spans="1:7" x14ac:dyDescent="0.2">
      <c r="A103" t="str">
        <f>IF(申込一覧表!M25="","",申込一覧表!AI25)</f>
        <v/>
      </c>
      <c r="B103" t="str">
        <f>IF(A103="","",申込一覧表!AT25)</f>
        <v/>
      </c>
      <c r="C103" t="str">
        <f>IF(A103="","",申込一覧表!AY25)</f>
        <v/>
      </c>
      <c r="D103" t="str">
        <f>IF(A103="","",申込一覧表!AN25)</f>
        <v/>
      </c>
      <c r="E103">
        <f>申込一覧表!BZ25</f>
        <v>0</v>
      </c>
      <c r="F103">
        <v>0</v>
      </c>
      <c r="G103" t="str">
        <f>申込一覧表!BE25</f>
        <v>999:99.99</v>
      </c>
    </row>
    <row r="104" spans="1:7" x14ac:dyDescent="0.2">
      <c r="A104" t="str">
        <f>IF(申込一覧表!M26="","",申込一覧表!AI26)</f>
        <v/>
      </c>
      <c r="B104" t="str">
        <f>IF(A104="","",申込一覧表!AT26)</f>
        <v/>
      </c>
      <c r="C104" t="str">
        <f>IF(A104="","",申込一覧表!AY26)</f>
        <v/>
      </c>
      <c r="D104" t="str">
        <f>IF(A104="","",申込一覧表!AN26)</f>
        <v/>
      </c>
      <c r="E104">
        <f>申込一覧表!BZ26</f>
        <v>0</v>
      </c>
      <c r="F104">
        <v>0</v>
      </c>
      <c r="G104" t="str">
        <f>申込一覧表!BE26</f>
        <v>999:99.99</v>
      </c>
    </row>
    <row r="105" spans="1:7" x14ac:dyDescent="0.2">
      <c r="A105" t="str">
        <f>IF(申込一覧表!M27="","",申込一覧表!AI27)</f>
        <v/>
      </c>
      <c r="B105" t="str">
        <f>IF(A105="","",申込一覧表!AT27)</f>
        <v/>
      </c>
      <c r="C105" t="str">
        <f>IF(A105="","",申込一覧表!AY27)</f>
        <v/>
      </c>
      <c r="D105" t="str">
        <f>IF(A105="","",申込一覧表!AN27)</f>
        <v/>
      </c>
      <c r="E105">
        <f>申込一覧表!BZ27</f>
        <v>0</v>
      </c>
      <c r="F105">
        <v>0</v>
      </c>
      <c r="G105" t="str">
        <f>申込一覧表!BE27</f>
        <v>999:99.99</v>
      </c>
    </row>
    <row r="106" spans="1:7" x14ac:dyDescent="0.2">
      <c r="A106" t="str">
        <f>IF(申込一覧表!M28="","",申込一覧表!AI28)</f>
        <v/>
      </c>
      <c r="B106" t="str">
        <f>IF(A106="","",申込一覧表!AT28)</f>
        <v/>
      </c>
      <c r="C106" t="str">
        <f>IF(A106="","",申込一覧表!AY28)</f>
        <v/>
      </c>
      <c r="D106" t="str">
        <f>IF(A106="","",申込一覧表!AN28)</f>
        <v/>
      </c>
      <c r="E106">
        <f>申込一覧表!BZ28</f>
        <v>0</v>
      </c>
      <c r="F106">
        <v>0</v>
      </c>
      <c r="G106" t="str">
        <f>申込一覧表!BE28</f>
        <v>999:99.99</v>
      </c>
    </row>
    <row r="107" spans="1:7" x14ac:dyDescent="0.2">
      <c r="A107" t="str">
        <f>IF(申込一覧表!M29="","",申込一覧表!AI29)</f>
        <v/>
      </c>
      <c r="B107" t="str">
        <f>IF(A107="","",申込一覧表!AT29)</f>
        <v/>
      </c>
      <c r="C107" t="str">
        <f>IF(A107="","",申込一覧表!AY29)</f>
        <v/>
      </c>
      <c r="D107" t="str">
        <f>IF(A107="","",申込一覧表!AN29)</f>
        <v/>
      </c>
      <c r="E107">
        <f>申込一覧表!BZ29</f>
        <v>0</v>
      </c>
      <c r="F107">
        <v>0</v>
      </c>
      <c r="G107" t="str">
        <f>申込一覧表!BE29</f>
        <v>999:99.99</v>
      </c>
    </row>
    <row r="108" spans="1:7" x14ac:dyDescent="0.2">
      <c r="A108" t="str">
        <f>IF(申込一覧表!M30="","",申込一覧表!AI30)</f>
        <v/>
      </c>
      <c r="B108" t="str">
        <f>IF(A108="","",申込一覧表!AT30)</f>
        <v/>
      </c>
      <c r="C108" t="str">
        <f>IF(A108="","",申込一覧表!AY30)</f>
        <v/>
      </c>
      <c r="D108" t="str">
        <f>IF(A108="","",申込一覧表!AN30)</f>
        <v/>
      </c>
      <c r="E108">
        <f>申込一覧表!BZ30</f>
        <v>0</v>
      </c>
      <c r="F108">
        <v>0</v>
      </c>
      <c r="G108" t="str">
        <f>申込一覧表!BE30</f>
        <v>999:99.99</v>
      </c>
    </row>
    <row r="109" spans="1:7" x14ac:dyDescent="0.2">
      <c r="A109" t="str">
        <f>IF(申込一覧表!M31="","",申込一覧表!AI31)</f>
        <v/>
      </c>
      <c r="B109" t="str">
        <f>IF(A109="","",申込一覧表!AT31)</f>
        <v/>
      </c>
      <c r="C109" t="str">
        <f>IF(A109="","",申込一覧表!AY31)</f>
        <v/>
      </c>
      <c r="D109" t="str">
        <f>IF(A109="","",申込一覧表!AN31)</f>
        <v/>
      </c>
      <c r="E109">
        <f>申込一覧表!BZ31</f>
        <v>0</v>
      </c>
      <c r="F109">
        <v>0</v>
      </c>
      <c r="G109" t="str">
        <f>申込一覧表!BE31</f>
        <v>999:99.99</v>
      </c>
    </row>
    <row r="110" spans="1:7" x14ac:dyDescent="0.2">
      <c r="A110" t="str">
        <f>IF(申込一覧表!M32="","",申込一覧表!AI32)</f>
        <v/>
      </c>
      <c r="B110" t="str">
        <f>IF(A110="","",申込一覧表!AT32)</f>
        <v/>
      </c>
      <c r="C110" t="str">
        <f>IF(A110="","",申込一覧表!AY32)</f>
        <v/>
      </c>
      <c r="D110" t="str">
        <f>IF(A110="","",申込一覧表!AN32)</f>
        <v/>
      </c>
      <c r="E110">
        <f>申込一覧表!BZ32</f>
        <v>0</v>
      </c>
      <c r="F110">
        <v>0</v>
      </c>
      <c r="G110" t="str">
        <f>申込一覧表!BE32</f>
        <v>999:99.99</v>
      </c>
    </row>
    <row r="111" spans="1:7" x14ac:dyDescent="0.2">
      <c r="A111" t="str">
        <f>IF(申込一覧表!M33="","",申込一覧表!AI33)</f>
        <v/>
      </c>
      <c r="B111" t="str">
        <f>IF(A111="","",申込一覧表!AT33)</f>
        <v/>
      </c>
      <c r="C111" t="str">
        <f>IF(A111="","",申込一覧表!AY33)</f>
        <v/>
      </c>
      <c r="D111" t="str">
        <f>IF(A111="","",申込一覧表!AN33)</f>
        <v/>
      </c>
      <c r="E111">
        <f>申込一覧表!BZ33</f>
        <v>0</v>
      </c>
      <c r="F111">
        <v>0</v>
      </c>
      <c r="G111" t="str">
        <f>申込一覧表!BE33</f>
        <v>999:99.99</v>
      </c>
    </row>
    <row r="112" spans="1:7" x14ac:dyDescent="0.2">
      <c r="A112" t="str">
        <f>IF(申込一覧表!M34="","",申込一覧表!AI34)</f>
        <v/>
      </c>
      <c r="B112" t="str">
        <f>IF(A112="","",申込一覧表!AT34)</f>
        <v/>
      </c>
      <c r="C112" t="str">
        <f>IF(A112="","",申込一覧表!AY34)</f>
        <v/>
      </c>
      <c r="D112" t="str">
        <f>IF(A112="","",申込一覧表!AN34)</f>
        <v/>
      </c>
      <c r="E112">
        <f>申込一覧表!BZ34</f>
        <v>0</v>
      </c>
      <c r="F112">
        <v>0</v>
      </c>
      <c r="G112" t="str">
        <f>申込一覧表!BE34</f>
        <v>999:99.99</v>
      </c>
    </row>
    <row r="113" spans="1:7" x14ac:dyDescent="0.2">
      <c r="A113" t="str">
        <f>IF(申込一覧表!M35="","",申込一覧表!AI35)</f>
        <v/>
      </c>
      <c r="B113" t="str">
        <f>IF(A113="","",申込一覧表!AT35)</f>
        <v/>
      </c>
      <c r="C113" t="str">
        <f>IF(A113="","",申込一覧表!AY35)</f>
        <v/>
      </c>
      <c r="D113" t="str">
        <f>IF(A113="","",申込一覧表!AN35)</f>
        <v/>
      </c>
      <c r="E113">
        <f>申込一覧表!BZ35</f>
        <v>0</v>
      </c>
      <c r="F113">
        <v>0</v>
      </c>
      <c r="G113" t="str">
        <f>申込一覧表!BE35</f>
        <v>999:99.99</v>
      </c>
    </row>
    <row r="114" spans="1:7" x14ac:dyDescent="0.2">
      <c r="A114" t="str">
        <f>IF(申込一覧表!M36="","",申込一覧表!AI36)</f>
        <v/>
      </c>
      <c r="B114" t="str">
        <f>IF(A114="","",申込一覧表!AT36)</f>
        <v/>
      </c>
      <c r="C114" t="str">
        <f>IF(A114="","",申込一覧表!AY36)</f>
        <v/>
      </c>
      <c r="D114" t="str">
        <f>IF(A114="","",申込一覧表!AN36)</f>
        <v/>
      </c>
      <c r="E114">
        <f>申込一覧表!BZ36</f>
        <v>0</v>
      </c>
      <c r="F114">
        <v>0</v>
      </c>
      <c r="G114" t="str">
        <f>申込一覧表!BE36</f>
        <v>999:99.99</v>
      </c>
    </row>
    <row r="115" spans="1:7" x14ac:dyDescent="0.2">
      <c r="A115" t="str">
        <f>IF(申込一覧表!M37="","",申込一覧表!AI37)</f>
        <v/>
      </c>
      <c r="B115" t="str">
        <f>IF(A115="","",申込一覧表!AT37)</f>
        <v/>
      </c>
      <c r="C115" t="str">
        <f>IF(A115="","",申込一覧表!AY37)</f>
        <v/>
      </c>
      <c r="D115" t="str">
        <f>IF(A115="","",申込一覧表!AN37)</f>
        <v/>
      </c>
      <c r="E115">
        <f>申込一覧表!BZ37</f>
        <v>0</v>
      </c>
      <c r="F115">
        <v>0</v>
      </c>
      <c r="G115" t="str">
        <f>申込一覧表!BE37</f>
        <v>999:99.99</v>
      </c>
    </row>
    <row r="116" spans="1:7" x14ac:dyDescent="0.2">
      <c r="A116" t="str">
        <f>IF(申込一覧表!M38="","",申込一覧表!AI38)</f>
        <v/>
      </c>
      <c r="B116" t="str">
        <f>IF(A116="","",申込一覧表!AT38)</f>
        <v/>
      </c>
      <c r="C116" t="str">
        <f>IF(A116="","",申込一覧表!AY38)</f>
        <v/>
      </c>
      <c r="D116" t="str">
        <f>IF(A116="","",申込一覧表!AN38)</f>
        <v/>
      </c>
      <c r="E116">
        <f>申込一覧表!BZ38</f>
        <v>0</v>
      </c>
      <c r="F116">
        <v>0</v>
      </c>
      <c r="G116" t="str">
        <f>申込一覧表!BE38</f>
        <v>999:99.99</v>
      </c>
    </row>
    <row r="117" spans="1:7" x14ac:dyDescent="0.2">
      <c r="A117" t="str">
        <f>IF(申込一覧表!M39="","",申込一覧表!AI39)</f>
        <v/>
      </c>
      <c r="B117" t="str">
        <f>IF(A117="","",申込一覧表!AT39)</f>
        <v/>
      </c>
      <c r="C117" t="str">
        <f>IF(A117="","",申込一覧表!AY39)</f>
        <v/>
      </c>
      <c r="D117" t="str">
        <f>IF(A117="","",申込一覧表!AN39)</f>
        <v/>
      </c>
      <c r="E117">
        <f>申込一覧表!BZ39</f>
        <v>0</v>
      </c>
      <c r="F117">
        <v>0</v>
      </c>
      <c r="G117" t="str">
        <f>申込一覧表!BE39</f>
        <v>999:99.99</v>
      </c>
    </row>
    <row r="118" spans="1:7" x14ac:dyDescent="0.2">
      <c r="A118" t="str">
        <f>IF(申込一覧表!M40="","",申込一覧表!AI40)</f>
        <v/>
      </c>
      <c r="B118" t="str">
        <f>IF(A118="","",申込一覧表!AT40)</f>
        <v/>
      </c>
      <c r="C118" t="str">
        <f>IF(A118="","",申込一覧表!AY40)</f>
        <v/>
      </c>
      <c r="D118" t="str">
        <f>IF(A118="","",申込一覧表!AN40)</f>
        <v/>
      </c>
      <c r="E118">
        <f>申込一覧表!BZ40</f>
        <v>0</v>
      </c>
      <c r="F118">
        <v>0</v>
      </c>
      <c r="G118" t="str">
        <f>申込一覧表!BE40</f>
        <v>999:99.99</v>
      </c>
    </row>
    <row r="119" spans="1:7" x14ac:dyDescent="0.2">
      <c r="A119" t="str">
        <f>IF(申込一覧表!M41="","",申込一覧表!AI41)</f>
        <v/>
      </c>
      <c r="B119" t="str">
        <f>IF(A119="","",申込一覧表!AT41)</f>
        <v/>
      </c>
      <c r="C119" t="str">
        <f>IF(A119="","",申込一覧表!AY41)</f>
        <v/>
      </c>
      <c r="D119" t="str">
        <f>IF(A119="","",申込一覧表!AN41)</f>
        <v/>
      </c>
      <c r="E119">
        <f>申込一覧表!BZ41</f>
        <v>0</v>
      </c>
      <c r="F119">
        <v>0</v>
      </c>
      <c r="G119" t="str">
        <f>申込一覧表!BE41</f>
        <v>999:99.99</v>
      </c>
    </row>
    <row r="120" spans="1:7" x14ac:dyDescent="0.2">
      <c r="A120" t="str">
        <f>IF(申込一覧表!M42="","",申込一覧表!AI42)</f>
        <v/>
      </c>
      <c r="B120" t="str">
        <f>IF(A120="","",申込一覧表!AT42)</f>
        <v/>
      </c>
      <c r="C120" t="str">
        <f>IF(A120="","",申込一覧表!AY42)</f>
        <v/>
      </c>
      <c r="D120" t="str">
        <f>IF(A120="","",申込一覧表!AN42)</f>
        <v/>
      </c>
      <c r="E120">
        <f>申込一覧表!BZ42</f>
        <v>0</v>
      </c>
      <c r="F120">
        <v>0</v>
      </c>
      <c r="G120" t="str">
        <f>申込一覧表!BE42</f>
        <v>999:99.99</v>
      </c>
    </row>
    <row r="121" spans="1:7" x14ac:dyDescent="0.2">
      <c r="A121" t="str">
        <f>IF(申込一覧表!M43="","",申込一覧表!AI43)</f>
        <v/>
      </c>
      <c r="B121" t="str">
        <f>IF(A121="","",申込一覧表!AT43)</f>
        <v/>
      </c>
      <c r="C121" t="str">
        <f>IF(A121="","",申込一覧表!AY43)</f>
        <v/>
      </c>
      <c r="D121" t="str">
        <f>IF(A121="","",申込一覧表!AN43)</f>
        <v/>
      </c>
      <c r="E121">
        <f>申込一覧表!BZ43</f>
        <v>0</v>
      </c>
      <c r="F121">
        <v>0</v>
      </c>
      <c r="G121" t="str">
        <f>申込一覧表!BE43</f>
        <v>999:99.99</v>
      </c>
    </row>
    <row r="122" spans="1:7" x14ac:dyDescent="0.2">
      <c r="A122" t="str">
        <f>IF(申込一覧表!M44="","",申込一覧表!AI44)</f>
        <v/>
      </c>
      <c r="B122" t="str">
        <f>IF(A122="","",申込一覧表!AT44)</f>
        <v/>
      </c>
      <c r="C122" t="str">
        <f>IF(A122="","",申込一覧表!AY44)</f>
        <v/>
      </c>
      <c r="D122" t="str">
        <f>IF(A122="","",申込一覧表!AN44)</f>
        <v/>
      </c>
      <c r="E122">
        <f>申込一覧表!BZ44</f>
        <v>0</v>
      </c>
      <c r="F122">
        <v>0</v>
      </c>
      <c r="G122" t="str">
        <f>申込一覧表!BE44</f>
        <v>999:99.99</v>
      </c>
    </row>
    <row r="123" spans="1:7" x14ac:dyDescent="0.2">
      <c r="A123" s="114" t="str">
        <f>IF(申込一覧表!M45="","",申込一覧表!AI45)</f>
        <v/>
      </c>
      <c r="B123" s="114" t="str">
        <f>IF(A123="","",申込一覧表!AT45)</f>
        <v/>
      </c>
      <c r="C123" s="114" t="str">
        <f>IF(A123="","",申込一覧表!AY45)</f>
        <v/>
      </c>
      <c r="D123" s="114" t="str">
        <f>IF(A123="","",申込一覧表!AN45)</f>
        <v/>
      </c>
      <c r="E123" s="114">
        <f>申込一覧表!BZ45</f>
        <v>0</v>
      </c>
      <c r="F123" s="114">
        <v>0</v>
      </c>
      <c r="G123" s="114" t="str">
        <f>申込一覧表!BE45</f>
        <v>999:99.99</v>
      </c>
    </row>
    <row r="125" spans="1:7" x14ac:dyDescent="0.2">
      <c r="A125" s="114"/>
      <c r="B125" s="114"/>
      <c r="C125" s="114"/>
      <c r="D125" s="114"/>
      <c r="E125" s="114"/>
      <c r="F125" s="114"/>
      <c r="G125" s="114"/>
    </row>
    <row r="126" spans="1:7" x14ac:dyDescent="0.2">
      <c r="A126" t="str">
        <f>IF(申込一覧表!M48="","",申込一覧表!AI48)</f>
        <v/>
      </c>
      <c r="B126" t="str">
        <f>IF(A126="","",申込一覧表!AT48)</f>
        <v/>
      </c>
      <c r="C126" t="str">
        <f>IF(A126="","",申込一覧表!AY48)</f>
        <v/>
      </c>
      <c r="D126" t="str">
        <f>IF(A126="","",申込一覧表!AN48)</f>
        <v/>
      </c>
      <c r="E126">
        <f>申込一覧表!BZ48</f>
        <v>0</v>
      </c>
      <c r="F126">
        <v>5</v>
      </c>
      <c r="G126" t="str">
        <f>申込一覧表!BE48</f>
        <v>999:99.99</v>
      </c>
    </row>
    <row r="127" spans="1:7" x14ac:dyDescent="0.2">
      <c r="A127" t="str">
        <f>IF(申込一覧表!M49="","",申込一覧表!AI49)</f>
        <v/>
      </c>
      <c r="B127" t="str">
        <f>IF(A127="","",申込一覧表!AT49)</f>
        <v/>
      </c>
      <c r="C127" t="str">
        <f>IF(A127="","",申込一覧表!AY49)</f>
        <v/>
      </c>
      <c r="D127" t="str">
        <f>IF(A127="","",申込一覧表!AN49)</f>
        <v/>
      </c>
      <c r="E127">
        <f>申込一覧表!BZ49</f>
        <v>0</v>
      </c>
      <c r="F127">
        <v>5</v>
      </c>
      <c r="G127" t="str">
        <f>申込一覧表!BE49</f>
        <v>999:99.99</v>
      </c>
    </row>
    <row r="128" spans="1:7" x14ac:dyDescent="0.2">
      <c r="A128" t="str">
        <f>IF(申込一覧表!M50="","",申込一覧表!AI50)</f>
        <v/>
      </c>
      <c r="B128" t="str">
        <f>IF(A128="","",申込一覧表!AT50)</f>
        <v/>
      </c>
      <c r="C128" t="str">
        <f>IF(A128="","",申込一覧表!AY50)</f>
        <v/>
      </c>
      <c r="D128" t="str">
        <f>IF(A128="","",申込一覧表!AN50)</f>
        <v/>
      </c>
      <c r="E128">
        <f>申込一覧表!BZ50</f>
        <v>0</v>
      </c>
      <c r="F128">
        <v>5</v>
      </c>
      <c r="G128" t="str">
        <f>申込一覧表!BE50</f>
        <v>999:99.99</v>
      </c>
    </row>
    <row r="129" spans="1:7" x14ac:dyDescent="0.2">
      <c r="A129" t="str">
        <f>IF(申込一覧表!M51="","",申込一覧表!AI51)</f>
        <v/>
      </c>
      <c r="B129" t="str">
        <f>IF(A129="","",申込一覧表!AT51)</f>
        <v/>
      </c>
      <c r="C129" t="str">
        <f>IF(A129="","",申込一覧表!AY51)</f>
        <v/>
      </c>
      <c r="D129" t="str">
        <f>IF(A129="","",申込一覧表!AN51)</f>
        <v/>
      </c>
      <c r="E129">
        <f>申込一覧表!BZ51</f>
        <v>0</v>
      </c>
      <c r="F129">
        <v>5</v>
      </c>
      <c r="G129" t="str">
        <f>申込一覧表!BE51</f>
        <v>999:99.99</v>
      </c>
    </row>
    <row r="130" spans="1:7" x14ac:dyDescent="0.2">
      <c r="A130" t="str">
        <f>IF(申込一覧表!M52="","",申込一覧表!AI52)</f>
        <v/>
      </c>
      <c r="B130" t="str">
        <f>IF(A130="","",申込一覧表!AT52)</f>
        <v/>
      </c>
      <c r="C130" t="str">
        <f>IF(A130="","",申込一覧表!AY52)</f>
        <v/>
      </c>
      <c r="D130" t="str">
        <f>IF(A130="","",申込一覧表!AN52)</f>
        <v/>
      </c>
      <c r="E130">
        <f>申込一覧表!BZ52</f>
        <v>0</v>
      </c>
      <c r="F130">
        <v>5</v>
      </c>
      <c r="G130" t="str">
        <f>申込一覧表!BE52</f>
        <v>999:99.99</v>
      </c>
    </row>
    <row r="131" spans="1:7" x14ac:dyDescent="0.2">
      <c r="A131" t="str">
        <f>IF(申込一覧表!M53="","",申込一覧表!AI53)</f>
        <v/>
      </c>
      <c r="B131" t="str">
        <f>IF(A131="","",申込一覧表!AT53)</f>
        <v/>
      </c>
      <c r="C131" t="str">
        <f>IF(A131="","",申込一覧表!AY53)</f>
        <v/>
      </c>
      <c r="D131" t="str">
        <f>IF(A131="","",申込一覧表!AN53)</f>
        <v/>
      </c>
      <c r="E131">
        <f>申込一覧表!BZ53</f>
        <v>0</v>
      </c>
      <c r="F131">
        <v>5</v>
      </c>
      <c r="G131" t="str">
        <f>申込一覧表!BE53</f>
        <v>999:99.99</v>
      </c>
    </row>
    <row r="132" spans="1:7" x14ac:dyDescent="0.2">
      <c r="A132" t="str">
        <f>IF(申込一覧表!M54="","",申込一覧表!AI54)</f>
        <v/>
      </c>
      <c r="B132" t="str">
        <f>IF(A132="","",申込一覧表!AT54)</f>
        <v/>
      </c>
      <c r="C132" t="str">
        <f>IF(A132="","",申込一覧表!AY54)</f>
        <v/>
      </c>
      <c r="D132" t="str">
        <f>IF(A132="","",申込一覧表!AN54)</f>
        <v/>
      </c>
      <c r="E132">
        <f>申込一覧表!BZ54</f>
        <v>0</v>
      </c>
      <c r="F132">
        <v>5</v>
      </c>
      <c r="G132" t="str">
        <f>申込一覧表!BE54</f>
        <v>999:99.99</v>
      </c>
    </row>
    <row r="133" spans="1:7" x14ac:dyDescent="0.2">
      <c r="A133" t="str">
        <f>IF(申込一覧表!M55="","",申込一覧表!AI55)</f>
        <v/>
      </c>
      <c r="B133" t="str">
        <f>IF(A133="","",申込一覧表!AT55)</f>
        <v/>
      </c>
      <c r="C133" t="str">
        <f>IF(A133="","",申込一覧表!AY55)</f>
        <v/>
      </c>
      <c r="D133" t="str">
        <f>IF(A133="","",申込一覧表!AN55)</f>
        <v/>
      </c>
      <c r="E133">
        <f>申込一覧表!BZ55</f>
        <v>0</v>
      </c>
      <c r="F133">
        <v>5</v>
      </c>
      <c r="G133" t="str">
        <f>申込一覧表!BE55</f>
        <v>999:99.99</v>
      </c>
    </row>
    <row r="134" spans="1:7" x14ac:dyDescent="0.2">
      <c r="A134" t="str">
        <f>IF(申込一覧表!M56="","",申込一覧表!AI56)</f>
        <v/>
      </c>
      <c r="B134" t="str">
        <f>IF(A134="","",申込一覧表!AT56)</f>
        <v/>
      </c>
      <c r="C134" t="str">
        <f>IF(A134="","",申込一覧表!AY56)</f>
        <v/>
      </c>
      <c r="D134" t="str">
        <f>IF(A134="","",申込一覧表!AN56)</f>
        <v/>
      </c>
      <c r="E134">
        <f>申込一覧表!BZ56</f>
        <v>0</v>
      </c>
      <c r="F134">
        <v>5</v>
      </c>
      <c r="G134" t="str">
        <f>申込一覧表!BE56</f>
        <v>999:99.99</v>
      </c>
    </row>
    <row r="135" spans="1:7" x14ac:dyDescent="0.2">
      <c r="A135" t="str">
        <f>IF(申込一覧表!M57="","",申込一覧表!AI57)</f>
        <v/>
      </c>
      <c r="B135" t="str">
        <f>IF(A135="","",申込一覧表!AT57)</f>
        <v/>
      </c>
      <c r="C135" t="str">
        <f>IF(A135="","",申込一覧表!AY57)</f>
        <v/>
      </c>
      <c r="D135" t="str">
        <f>IF(A135="","",申込一覧表!AN57)</f>
        <v/>
      </c>
      <c r="E135">
        <f>申込一覧表!BZ57</f>
        <v>0</v>
      </c>
      <c r="F135">
        <v>5</v>
      </c>
      <c r="G135" t="str">
        <f>申込一覧表!BE57</f>
        <v>999:99.99</v>
      </c>
    </row>
    <row r="136" spans="1:7" x14ac:dyDescent="0.2">
      <c r="A136" t="str">
        <f>IF(申込一覧表!M58="","",申込一覧表!AI58)</f>
        <v/>
      </c>
      <c r="B136" t="str">
        <f>IF(A136="","",申込一覧表!AT58)</f>
        <v/>
      </c>
      <c r="C136" t="str">
        <f>IF(A136="","",申込一覧表!AY58)</f>
        <v/>
      </c>
      <c r="D136" t="str">
        <f>IF(A136="","",申込一覧表!AN58)</f>
        <v/>
      </c>
      <c r="E136">
        <f>申込一覧表!BZ58</f>
        <v>0</v>
      </c>
      <c r="F136">
        <v>5</v>
      </c>
      <c r="G136" t="str">
        <f>申込一覧表!BE58</f>
        <v>999:99.99</v>
      </c>
    </row>
    <row r="137" spans="1:7" x14ac:dyDescent="0.2">
      <c r="A137" t="str">
        <f>IF(申込一覧表!M59="","",申込一覧表!AI59)</f>
        <v/>
      </c>
      <c r="B137" t="str">
        <f>IF(A137="","",申込一覧表!AT59)</f>
        <v/>
      </c>
      <c r="C137" t="str">
        <f>IF(A137="","",申込一覧表!AY59)</f>
        <v/>
      </c>
      <c r="D137" t="str">
        <f>IF(A137="","",申込一覧表!AN59)</f>
        <v/>
      </c>
      <c r="E137">
        <f>申込一覧表!BZ59</f>
        <v>0</v>
      </c>
      <c r="F137">
        <v>5</v>
      </c>
      <c r="G137" t="str">
        <f>申込一覧表!BE59</f>
        <v>999:99.99</v>
      </c>
    </row>
    <row r="138" spans="1:7" x14ac:dyDescent="0.2">
      <c r="A138" t="str">
        <f>IF(申込一覧表!M60="","",申込一覧表!AI60)</f>
        <v/>
      </c>
      <c r="B138" t="str">
        <f>IF(A138="","",申込一覧表!AT60)</f>
        <v/>
      </c>
      <c r="C138" t="str">
        <f>IF(A138="","",申込一覧表!AY60)</f>
        <v/>
      </c>
      <c r="D138" t="str">
        <f>IF(A138="","",申込一覧表!AN60)</f>
        <v/>
      </c>
      <c r="E138">
        <f>申込一覧表!BZ60</f>
        <v>0</v>
      </c>
      <c r="F138">
        <v>5</v>
      </c>
      <c r="G138" t="str">
        <f>申込一覧表!BE60</f>
        <v>999:99.99</v>
      </c>
    </row>
    <row r="139" spans="1:7" x14ac:dyDescent="0.2">
      <c r="A139" t="str">
        <f>IF(申込一覧表!M61="","",申込一覧表!AI61)</f>
        <v/>
      </c>
      <c r="B139" t="str">
        <f>IF(A139="","",申込一覧表!AT61)</f>
        <v/>
      </c>
      <c r="C139" t="str">
        <f>IF(A139="","",申込一覧表!AY61)</f>
        <v/>
      </c>
      <c r="D139" t="str">
        <f>IF(A139="","",申込一覧表!AN61)</f>
        <v/>
      </c>
      <c r="E139">
        <f>申込一覧表!BZ61</f>
        <v>0</v>
      </c>
      <c r="F139">
        <v>5</v>
      </c>
      <c r="G139" t="str">
        <f>申込一覧表!BE61</f>
        <v>999:99.99</v>
      </c>
    </row>
    <row r="140" spans="1:7" x14ac:dyDescent="0.2">
      <c r="A140" t="str">
        <f>IF(申込一覧表!M62="","",申込一覧表!AI62)</f>
        <v/>
      </c>
      <c r="B140" t="str">
        <f>IF(A140="","",申込一覧表!AT62)</f>
        <v/>
      </c>
      <c r="C140" t="str">
        <f>IF(A140="","",申込一覧表!AY62)</f>
        <v/>
      </c>
      <c r="D140" t="str">
        <f>IF(A140="","",申込一覧表!AN62)</f>
        <v/>
      </c>
      <c r="E140">
        <f>申込一覧表!BZ62</f>
        <v>0</v>
      </c>
      <c r="F140">
        <v>5</v>
      </c>
      <c r="G140" t="str">
        <f>申込一覧表!BE62</f>
        <v>999:99.99</v>
      </c>
    </row>
    <row r="141" spans="1:7" x14ac:dyDescent="0.2">
      <c r="A141" t="str">
        <f>IF(申込一覧表!M63="","",申込一覧表!AI63)</f>
        <v/>
      </c>
      <c r="B141" t="str">
        <f>IF(A141="","",申込一覧表!AT63)</f>
        <v/>
      </c>
      <c r="C141" t="str">
        <f>IF(A141="","",申込一覧表!AY63)</f>
        <v/>
      </c>
      <c r="D141" t="str">
        <f>IF(A141="","",申込一覧表!AN63)</f>
        <v/>
      </c>
      <c r="E141">
        <f>申込一覧表!BZ63</f>
        <v>0</v>
      </c>
      <c r="F141">
        <v>5</v>
      </c>
      <c r="G141" t="str">
        <f>申込一覧表!BE63</f>
        <v>999:99.99</v>
      </c>
    </row>
    <row r="142" spans="1:7" x14ac:dyDescent="0.2">
      <c r="A142" t="str">
        <f>IF(申込一覧表!M64="","",申込一覧表!AI64)</f>
        <v/>
      </c>
      <c r="B142" t="str">
        <f>IF(A142="","",申込一覧表!AT64)</f>
        <v/>
      </c>
      <c r="C142" t="str">
        <f>IF(A142="","",申込一覧表!AY64)</f>
        <v/>
      </c>
      <c r="D142" t="str">
        <f>IF(A142="","",申込一覧表!AN64)</f>
        <v/>
      </c>
      <c r="E142">
        <f>申込一覧表!BZ64</f>
        <v>0</v>
      </c>
      <c r="F142">
        <v>5</v>
      </c>
      <c r="G142" t="str">
        <f>申込一覧表!BE64</f>
        <v>999:99.99</v>
      </c>
    </row>
    <row r="143" spans="1:7" x14ac:dyDescent="0.2">
      <c r="A143" t="str">
        <f>IF(申込一覧表!M65="","",申込一覧表!AI65)</f>
        <v/>
      </c>
      <c r="B143" t="str">
        <f>IF(A143="","",申込一覧表!AT65)</f>
        <v/>
      </c>
      <c r="C143" t="str">
        <f>IF(A143="","",申込一覧表!AY65)</f>
        <v/>
      </c>
      <c r="D143" t="str">
        <f>IF(A143="","",申込一覧表!AN65)</f>
        <v/>
      </c>
      <c r="E143">
        <f>申込一覧表!BZ65</f>
        <v>0</v>
      </c>
      <c r="F143">
        <v>5</v>
      </c>
      <c r="G143" t="str">
        <f>申込一覧表!BE65</f>
        <v>999:99.99</v>
      </c>
    </row>
    <row r="144" spans="1:7" x14ac:dyDescent="0.2">
      <c r="A144" t="str">
        <f>IF(申込一覧表!M66="","",申込一覧表!AI66)</f>
        <v/>
      </c>
      <c r="B144" t="str">
        <f>IF(A144="","",申込一覧表!AT66)</f>
        <v/>
      </c>
      <c r="C144" t="str">
        <f>IF(A144="","",申込一覧表!AY66)</f>
        <v/>
      </c>
      <c r="D144" t="str">
        <f>IF(A144="","",申込一覧表!AN66)</f>
        <v/>
      </c>
      <c r="E144">
        <f>申込一覧表!BZ66</f>
        <v>0</v>
      </c>
      <c r="F144">
        <v>5</v>
      </c>
      <c r="G144" t="str">
        <f>申込一覧表!BE66</f>
        <v>999:99.99</v>
      </c>
    </row>
    <row r="145" spans="1:7" x14ac:dyDescent="0.2">
      <c r="A145" t="str">
        <f>IF(申込一覧表!M67="","",申込一覧表!AI67)</f>
        <v/>
      </c>
      <c r="B145" t="str">
        <f>IF(A145="","",申込一覧表!AT67)</f>
        <v/>
      </c>
      <c r="C145" t="str">
        <f>IF(A145="","",申込一覧表!AY67)</f>
        <v/>
      </c>
      <c r="D145" t="str">
        <f>IF(A145="","",申込一覧表!AN67)</f>
        <v/>
      </c>
      <c r="E145">
        <f>申込一覧表!BZ67</f>
        <v>0</v>
      </c>
      <c r="F145">
        <v>5</v>
      </c>
      <c r="G145" t="str">
        <f>申込一覧表!BE67</f>
        <v>999:99.99</v>
      </c>
    </row>
    <row r="146" spans="1:7" x14ac:dyDescent="0.2">
      <c r="A146" t="str">
        <f>IF(申込一覧表!M68="","",申込一覧表!AI68)</f>
        <v/>
      </c>
      <c r="B146" t="str">
        <f>IF(A146="","",申込一覧表!AT68)</f>
        <v/>
      </c>
      <c r="C146" t="str">
        <f>IF(A146="","",申込一覧表!AY68)</f>
        <v/>
      </c>
      <c r="D146" t="str">
        <f>IF(A146="","",申込一覧表!AN68)</f>
        <v/>
      </c>
      <c r="E146">
        <f>申込一覧表!BZ68</f>
        <v>0</v>
      </c>
      <c r="F146">
        <v>5</v>
      </c>
      <c r="G146" t="str">
        <f>申込一覧表!BE68</f>
        <v>999:99.99</v>
      </c>
    </row>
    <row r="147" spans="1:7" x14ac:dyDescent="0.2">
      <c r="A147" t="str">
        <f>IF(申込一覧表!M69="","",申込一覧表!AI69)</f>
        <v/>
      </c>
      <c r="B147" t="str">
        <f>IF(A147="","",申込一覧表!AT69)</f>
        <v/>
      </c>
      <c r="C147" t="str">
        <f>IF(A147="","",申込一覧表!AY69)</f>
        <v/>
      </c>
      <c r="D147" t="str">
        <f>IF(A147="","",申込一覧表!AN69)</f>
        <v/>
      </c>
      <c r="E147">
        <f>申込一覧表!BZ69</f>
        <v>0</v>
      </c>
      <c r="F147">
        <v>5</v>
      </c>
      <c r="G147" t="str">
        <f>申込一覧表!BE69</f>
        <v>999:99.99</v>
      </c>
    </row>
    <row r="148" spans="1:7" x14ac:dyDescent="0.2">
      <c r="A148" t="str">
        <f>IF(申込一覧表!M70="","",申込一覧表!AI70)</f>
        <v/>
      </c>
      <c r="B148" t="str">
        <f>IF(A148="","",申込一覧表!AT70)</f>
        <v/>
      </c>
      <c r="C148" t="str">
        <f>IF(A148="","",申込一覧表!AY70)</f>
        <v/>
      </c>
      <c r="D148" t="str">
        <f>IF(A148="","",申込一覧表!AN70)</f>
        <v/>
      </c>
      <c r="E148">
        <f>申込一覧表!BZ70</f>
        <v>0</v>
      </c>
      <c r="F148">
        <v>5</v>
      </c>
      <c r="G148" t="str">
        <f>申込一覧表!BE70</f>
        <v>999:99.99</v>
      </c>
    </row>
    <row r="149" spans="1:7" x14ac:dyDescent="0.2">
      <c r="A149" t="str">
        <f>IF(申込一覧表!M71="","",申込一覧表!AI71)</f>
        <v/>
      </c>
      <c r="B149" t="str">
        <f>IF(A149="","",申込一覧表!AT71)</f>
        <v/>
      </c>
      <c r="C149" t="str">
        <f>IF(A149="","",申込一覧表!AY71)</f>
        <v/>
      </c>
      <c r="D149" t="str">
        <f>IF(A149="","",申込一覧表!AN71)</f>
        <v/>
      </c>
      <c r="E149">
        <f>申込一覧表!BZ71</f>
        <v>0</v>
      </c>
      <c r="F149">
        <v>5</v>
      </c>
      <c r="G149" t="str">
        <f>申込一覧表!BE71</f>
        <v>999:99.99</v>
      </c>
    </row>
    <row r="150" spans="1:7" x14ac:dyDescent="0.2">
      <c r="A150" t="str">
        <f>IF(申込一覧表!M72="","",申込一覧表!AI72)</f>
        <v/>
      </c>
      <c r="B150" t="str">
        <f>IF(A150="","",申込一覧表!AT72)</f>
        <v/>
      </c>
      <c r="C150" t="str">
        <f>IF(A150="","",申込一覧表!AY72)</f>
        <v/>
      </c>
      <c r="D150" t="str">
        <f>IF(A150="","",申込一覧表!AN72)</f>
        <v/>
      </c>
      <c r="E150">
        <f>申込一覧表!BZ72</f>
        <v>0</v>
      </c>
      <c r="F150">
        <v>5</v>
      </c>
      <c r="G150" t="str">
        <f>申込一覧表!BE72</f>
        <v>999:99.99</v>
      </c>
    </row>
    <row r="151" spans="1:7" x14ac:dyDescent="0.2">
      <c r="A151" t="str">
        <f>IF(申込一覧表!M73="","",申込一覧表!AI73)</f>
        <v/>
      </c>
      <c r="B151" t="str">
        <f>IF(A151="","",申込一覧表!AT73)</f>
        <v/>
      </c>
      <c r="C151" t="str">
        <f>IF(A151="","",申込一覧表!AY73)</f>
        <v/>
      </c>
      <c r="D151" t="str">
        <f>IF(A151="","",申込一覧表!AN73)</f>
        <v/>
      </c>
      <c r="E151">
        <f>申込一覧表!BZ73</f>
        <v>0</v>
      </c>
      <c r="F151">
        <v>5</v>
      </c>
      <c r="G151" t="str">
        <f>申込一覧表!BE73</f>
        <v>999:99.99</v>
      </c>
    </row>
    <row r="152" spans="1:7" x14ac:dyDescent="0.2">
      <c r="A152" t="str">
        <f>IF(申込一覧表!M74="","",申込一覧表!AI74)</f>
        <v/>
      </c>
      <c r="B152" t="str">
        <f>IF(A152="","",申込一覧表!AT74)</f>
        <v/>
      </c>
      <c r="C152" t="str">
        <f>IF(A152="","",申込一覧表!AY74)</f>
        <v/>
      </c>
      <c r="D152" t="str">
        <f>IF(A152="","",申込一覧表!AN74)</f>
        <v/>
      </c>
      <c r="E152">
        <f>申込一覧表!BZ74</f>
        <v>0</v>
      </c>
      <c r="F152">
        <v>5</v>
      </c>
      <c r="G152" t="str">
        <f>申込一覧表!BE74</f>
        <v>999:99.99</v>
      </c>
    </row>
    <row r="153" spans="1:7" x14ac:dyDescent="0.2">
      <c r="A153" t="str">
        <f>IF(申込一覧表!M75="","",申込一覧表!AI75)</f>
        <v/>
      </c>
      <c r="B153" t="str">
        <f>IF(A153="","",申込一覧表!AT75)</f>
        <v/>
      </c>
      <c r="C153" t="str">
        <f>IF(A153="","",申込一覧表!AY75)</f>
        <v/>
      </c>
      <c r="D153" t="str">
        <f>IF(A153="","",申込一覧表!AN75)</f>
        <v/>
      </c>
      <c r="E153">
        <f>申込一覧表!BZ75</f>
        <v>0</v>
      </c>
      <c r="F153">
        <v>5</v>
      </c>
      <c r="G153" t="str">
        <f>申込一覧表!BE75</f>
        <v>999:99.99</v>
      </c>
    </row>
    <row r="154" spans="1:7" x14ac:dyDescent="0.2">
      <c r="A154" t="str">
        <f>IF(申込一覧表!M76="","",申込一覧表!AI76)</f>
        <v/>
      </c>
      <c r="B154" t="str">
        <f>IF(A154="","",申込一覧表!AT76)</f>
        <v/>
      </c>
      <c r="C154" t="str">
        <f>IF(A154="","",申込一覧表!AY76)</f>
        <v/>
      </c>
      <c r="D154" t="str">
        <f>IF(A154="","",申込一覧表!AN76)</f>
        <v/>
      </c>
      <c r="E154">
        <f>申込一覧表!BZ76</f>
        <v>0</v>
      </c>
      <c r="F154">
        <v>5</v>
      </c>
      <c r="G154" t="str">
        <f>申込一覧表!BE76</f>
        <v>999:99.99</v>
      </c>
    </row>
    <row r="155" spans="1:7" x14ac:dyDescent="0.2">
      <c r="A155" t="str">
        <f>IF(申込一覧表!M77="","",申込一覧表!AI77)</f>
        <v/>
      </c>
      <c r="B155" t="str">
        <f>IF(A155="","",申込一覧表!AT77)</f>
        <v/>
      </c>
      <c r="C155" t="str">
        <f>IF(A155="","",申込一覧表!AY77)</f>
        <v/>
      </c>
      <c r="D155" t="str">
        <f>IF(A155="","",申込一覧表!AN77)</f>
        <v/>
      </c>
      <c r="E155">
        <f>申込一覧表!BZ77</f>
        <v>0</v>
      </c>
      <c r="F155">
        <v>5</v>
      </c>
      <c r="G155" t="str">
        <f>申込一覧表!BE77</f>
        <v>999:99.99</v>
      </c>
    </row>
    <row r="156" spans="1:7" x14ac:dyDescent="0.2">
      <c r="A156" t="str">
        <f>IF(申込一覧表!M78="","",申込一覧表!AI78)</f>
        <v/>
      </c>
      <c r="B156" t="str">
        <f>IF(A156="","",申込一覧表!AT78)</f>
        <v/>
      </c>
      <c r="C156" t="str">
        <f>IF(A156="","",申込一覧表!AY78)</f>
        <v/>
      </c>
      <c r="D156" t="str">
        <f>IF(A156="","",申込一覧表!AN78)</f>
        <v/>
      </c>
      <c r="E156">
        <f>申込一覧表!BZ78</f>
        <v>0</v>
      </c>
      <c r="F156">
        <v>5</v>
      </c>
      <c r="G156" t="str">
        <f>申込一覧表!BE78</f>
        <v>999:99.99</v>
      </c>
    </row>
    <row r="157" spans="1:7" x14ac:dyDescent="0.2">
      <c r="A157" t="str">
        <f>IF(申込一覧表!M79="","",申込一覧表!AI79)</f>
        <v/>
      </c>
      <c r="B157" t="str">
        <f>IF(A157="","",申込一覧表!AT79)</f>
        <v/>
      </c>
      <c r="C157" t="str">
        <f>IF(A157="","",申込一覧表!AY79)</f>
        <v/>
      </c>
      <c r="D157" t="str">
        <f>IF(A157="","",申込一覧表!AN79)</f>
        <v/>
      </c>
      <c r="E157">
        <f>申込一覧表!BZ79</f>
        <v>0</v>
      </c>
      <c r="F157">
        <v>5</v>
      </c>
      <c r="G157" t="str">
        <f>申込一覧表!BE79</f>
        <v>999:99.99</v>
      </c>
    </row>
    <row r="158" spans="1:7" x14ac:dyDescent="0.2">
      <c r="A158" t="str">
        <f>IF(申込一覧表!M80="","",申込一覧表!AI80)</f>
        <v/>
      </c>
      <c r="B158" t="str">
        <f>IF(A158="","",申込一覧表!AT80)</f>
        <v/>
      </c>
      <c r="C158" t="str">
        <f>IF(A158="","",申込一覧表!AY80)</f>
        <v/>
      </c>
      <c r="D158" t="str">
        <f>IF(A158="","",申込一覧表!AN80)</f>
        <v/>
      </c>
      <c r="E158">
        <f>申込一覧表!BZ80</f>
        <v>0</v>
      </c>
      <c r="F158">
        <v>5</v>
      </c>
      <c r="G158" t="str">
        <f>申込一覧表!BE80</f>
        <v>999:99.99</v>
      </c>
    </row>
    <row r="159" spans="1:7" x14ac:dyDescent="0.2">
      <c r="A159" t="str">
        <f>IF(申込一覧表!M81="","",申込一覧表!AI81)</f>
        <v/>
      </c>
      <c r="B159" t="str">
        <f>IF(A159="","",申込一覧表!AT81)</f>
        <v/>
      </c>
      <c r="C159" t="str">
        <f>IF(A159="","",申込一覧表!AY81)</f>
        <v/>
      </c>
      <c r="D159" t="str">
        <f>IF(A159="","",申込一覧表!AN81)</f>
        <v/>
      </c>
      <c r="E159">
        <f>申込一覧表!BZ81</f>
        <v>0</v>
      </c>
      <c r="F159">
        <v>5</v>
      </c>
      <c r="G159" t="str">
        <f>申込一覧表!BE81</f>
        <v>999:99.99</v>
      </c>
    </row>
    <row r="160" spans="1:7" x14ac:dyDescent="0.2">
      <c r="A160" t="str">
        <f>IF(申込一覧表!M82="","",申込一覧表!AI82)</f>
        <v/>
      </c>
      <c r="B160" t="str">
        <f>IF(A160="","",申込一覧表!AT82)</f>
        <v/>
      </c>
      <c r="C160" t="str">
        <f>IF(A160="","",申込一覧表!AY82)</f>
        <v/>
      </c>
      <c r="D160" t="str">
        <f>IF(A160="","",申込一覧表!AN82)</f>
        <v/>
      </c>
      <c r="E160">
        <f>申込一覧表!BZ82</f>
        <v>0</v>
      </c>
      <c r="F160">
        <v>5</v>
      </c>
      <c r="G160" t="str">
        <f>申込一覧表!BE82</f>
        <v>999:99.99</v>
      </c>
    </row>
    <row r="161" spans="1:7" x14ac:dyDescent="0.2">
      <c r="A161" t="str">
        <f>IF(申込一覧表!M83="","",申込一覧表!AI83)</f>
        <v/>
      </c>
      <c r="B161" t="str">
        <f>IF(A161="","",申込一覧表!AT83)</f>
        <v/>
      </c>
      <c r="C161" t="str">
        <f>IF(A161="","",申込一覧表!AY83)</f>
        <v/>
      </c>
      <c r="D161" t="str">
        <f>IF(A161="","",申込一覧表!AN83)</f>
        <v/>
      </c>
      <c r="E161">
        <f>申込一覧表!BZ83</f>
        <v>0</v>
      </c>
      <c r="F161">
        <v>5</v>
      </c>
      <c r="G161" t="str">
        <f>申込一覧表!BE83</f>
        <v>999:99.99</v>
      </c>
    </row>
    <row r="162" spans="1:7" x14ac:dyDescent="0.2">
      <c r="A162" t="str">
        <f>IF(申込一覧表!M84="","",申込一覧表!AI84)</f>
        <v/>
      </c>
      <c r="B162" t="str">
        <f>IF(A162="","",申込一覧表!AT84)</f>
        <v/>
      </c>
      <c r="C162" t="str">
        <f>IF(A162="","",申込一覧表!AY84)</f>
        <v/>
      </c>
      <c r="D162" t="str">
        <f>IF(A162="","",申込一覧表!AN84)</f>
        <v/>
      </c>
      <c r="E162">
        <f>申込一覧表!BZ84</f>
        <v>0</v>
      </c>
      <c r="F162">
        <v>5</v>
      </c>
      <c r="G162" t="str">
        <f>申込一覧表!BE84</f>
        <v>999:99.99</v>
      </c>
    </row>
    <row r="163" spans="1:7" x14ac:dyDescent="0.2">
      <c r="A163" t="str">
        <f>IF(申込一覧表!M85="","",申込一覧表!AI85)</f>
        <v/>
      </c>
      <c r="B163" t="str">
        <f>IF(A163="","",申込一覧表!AT85)</f>
        <v/>
      </c>
      <c r="C163" t="str">
        <f>IF(A163="","",申込一覧表!AY85)</f>
        <v/>
      </c>
      <c r="D163" t="str">
        <f>IF(A163="","",申込一覧表!AN85)</f>
        <v/>
      </c>
      <c r="E163">
        <f>申込一覧表!BZ85</f>
        <v>0</v>
      </c>
      <c r="F163">
        <v>5</v>
      </c>
      <c r="G163" t="str">
        <f>申込一覧表!BE85</f>
        <v>999:99.99</v>
      </c>
    </row>
    <row r="164" spans="1:7" x14ac:dyDescent="0.2">
      <c r="A164" t="str">
        <f>IF(申込一覧表!M86="","",申込一覧表!AI86)</f>
        <v/>
      </c>
      <c r="B164" t="str">
        <f>IF(A164="","",申込一覧表!AT86)</f>
        <v/>
      </c>
      <c r="C164" t="str">
        <f>IF(A164="","",申込一覧表!AY86)</f>
        <v/>
      </c>
      <c r="D164" t="str">
        <f>IF(A164="","",申込一覧表!AN86)</f>
        <v/>
      </c>
      <c r="E164">
        <f>申込一覧表!BZ86</f>
        <v>0</v>
      </c>
      <c r="F164">
        <v>5</v>
      </c>
      <c r="G164" t="str">
        <f>申込一覧表!BE86</f>
        <v>999:99.99</v>
      </c>
    </row>
    <row r="165" spans="1:7" x14ac:dyDescent="0.2">
      <c r="A165" s="114" t="str">
        <f>IF(申込一覧表!M87="","",申込一覧表!AI87)</f>
        <v/>
      </c>
      <c r="B165" s="114" t="str">
        <f>IF(A165="","",申込一覧表!AT87)</f>
        <v/>
      </c>
      <c r="C165" s="114" t="str">
        <f>IF(A165="","",申込一覧表!AY87)</f>
        <v/>
      </c>
      <c r="D165" s="114" t="str">
        <f>IF(A165="","",申込一覧表!AN87)</f>
        <v/>
      </c>
      <c r="E165" s="114">
        <f>申込一覧表!BZ87</f>
        <v>0</v>
      </c>
      <c r="F165" s="114">
        <v>5</v>
      </c>
      <c r="G165" s="114" t="str">
        <f>申込一覧表!BE87</f>
        <v>999:99.99</v>
      </c>
    </row>
    <row r="166" spans="1:7" x14ac:dyDescent="0.2">
      <c r="A166" t="str">
        <f>IF(申込一覧表!P6="","",申込一覧表!AI6)</f>
        <v/>
      </c>
      <c r="B166" t="str">
        <f>IF(A166="","",申込一覧表!AU6)</f>
        <v/>
      </c>
      <c r="C166" t="str">
        <f>IF(A166="","",申込一覧表!AZ6)</f>
        <v/>
      </c>
      <c r="D166" t="str">
        <f>IF(A166="","",申込一覧表!AN6)</f>
        <v/>
      </c>
      <c r="E166">
        <f>申込一覧表!CA6</f>
        <v>0</v>
      </c>
      <c r="F166">
        <v>0</v>
      </c>
      <c r="G166" s="24" t="str">
        <f>申込一覧表!BF6</f>
        <v>999:99.99</v>
      </c>
    </row>
    <row r="167" spans="1:7" x14ac:dyDescent="0.2">
      <c r="A167" t="str">
        <f>IF(申込一覧表!P7="","",申込一覧表!AI7)</f>
        <v/>
      </c>
      <c r="B167" t="str">
        <f>IF(A167="","",申込一覧表!AU7)</f>
        <v/>
      </c>
      <c r="C167" t="str">
        <f>IF(A167="","",申込一覧表!AZ7)</f>
        <v/>
      </c>
      <c r="D167" t="str">
        <f>IF(A167="","",申込一覧表!AN7)</f>
        <v/>
      </c>
      <c r="E167">
        <f>申込一覧表!CA7</f>
        <v>0</v>
      </c>
      <c r="F167">
        <v>0</v>
      </c>
      <c r="G167" t="str">
        <f>申込一覧表!BF7</f>
        <v>999:99.99</v>
      </c>
    </row>
    <row r="168" spans="1:7" x14ac:dyDescent="0.2">
      <c r="A168" t="str">
        <f>IF(申込一覧表!P8="","",申込一覧表!AI8)</f>
        <v/>
      </c>
      <c r="B168" t="str">
        <f>IF(A168="","",申込一覧表!AU8)</f>
        <v/>
      </c>
      <c r="C168" t="str">
        <f>IF(A168="","",申込一覧表!AZ8)</f>
        <v/>
      </c>
      <c r="D168" t="str">
        <f>IF(A168="","",申込一覧表!AN8)</f>
        <v/>
      </c>
      <c r="E168">
        <f>申込一覧表!CA8</f>
        <v>0</v>
      </c>
      <c r="F168">
        <v>0</v>
      </c>
      <c r="G168" t="str">
        <f>申込一覧表!BF8</f>
        <v>999:99.99</v>
      </c>
    </row>
    <row r="169" spans="1:7" x14ac:dyDescent="0.2">
      <c r="A169" t="str">
        <f>IF(申込一覧表!P9="","",申込一覧表!AI9)</f>
        <v/>
      </c>
      <c r="B169" t="str">
        <f>IF(A169="","",申込一覧表!AU9)</f>
        <v/>
      </c>
      <c r="C169" t="str">
        <f>IF(A169="","",申込一覧表!AZ9)</f>
        <v/>
      </c>
      <c r="D169" t="str">
        <f>IF(A169="","",申込一覧表!AN9)</f>
        <v/>
      </c>
      <c r="E169">
        <f>申込一覧表!CA9</f>
        <v>0</v>
      </c>
      <c r="F169">
        <v>0</v>
      </c>
      <c r="G169" t="str">
        <f>申込一覧表!BF9</f>
        <v>999:99.99</v>
      </c>
    </row>
    <row r="170" spans="1:7" x14ac:dyDescent="0.2">
      <c r="A170" t="str">
        <f>IF(申込一覧表!P10="","",申込一覧表!AI10)</f>
        <v/>
      </c>
      <c r="B170" t="str">
        <f>IF(A170="","",申込一覧表!AU10)</f>
        <v/>
      </c>
      <c r="C170" t="str">
        <f>IF(A170="","",申込一覧表!AZ10)</f>
        <v/>
      </c>
      <c r="D170" t="str">
        <f>IF(A170="","",申込一覧表!AN10)</f>
        <v/>
      </c>
      <c r="E170">
        <f>申込一覧表!CA10</f>
        <v>0</v>
      </c>
      <c r="F170">
        <v>0</v>
      </c>
      <c r="G170" t="str">
        <f>申込一覧表!BF10</f>
        <v>999:99.99</v>
      </c>
    </row>
    <row r="171" spans="1:7" x14ac:dyDescent="0.2">
      <c r="A171" t="str">
        <f>IF(申込一覧表!P11="","",申込一覧表!AI11)</f>
        <v/>
      </c>
      <c r="B171" t="str">
        <f>IF(A171="","",申込一覧表!AU11)</f>
        <v/>
      </c>
      <c r="C171" t="str">
        <f>IF(A171="","",申込一覧表!AZ11)</f>
        <v/>
      </c>
      <c r="D171" t="str">
        <f>IF(A171="","",申込一覧表!AN11)</f>
        <v/>
      </c>
      <c r="E171">
        <f>申込一覧表!CA11</f>
        <v>0</v>
      </c>
      <c r="F171">
        <v>0</v>
      </c>
      <c r="G171" t="str">
        <f>申込一覧表!BF11</f>
        <v>999:99.99</v>
      </c>
    </row>
    <row r="172" spans="1:7" x14ac:dyDescent="0.2">
      <c r="A172" t="str">
        <f>IF(申込一覧表!P12="","",申込一覧表!AI12)</f>
        <v/>
      </c>
      <c r="B172" t="str">
        <f>IF(A172="","",申込一覧表!AU12)</f>
        <v/>
      </c>
      <c r="C172" t="str">
        <f>IF(A172="","",申込一覧表!AZ12)</f>
        <v/>
      </c>
      <c r="D172" t="str">
        <f>IF(A172="","",申込一覧表!AN12)</f>
        <v/>
      </c>
      <c r="E172">
        <f>申込一覧表!CA12</f>
        <v>0</v>
      </c>
      <c r="F172">
        <v>0</v>
      </c>
      <c r="G172" t="str">
        <f>申込一覧表!BF12</f>
        <v>999:99.99</v>
      </c>
    </row>
    <row r="173" spans="1:7" x14ac:dyDescent="0.2">
      <c r="A173" t="str">
        <f>IF(申込一覧表!P13="","",申込一覧表!AI13)</f>
        <v/>
      </c>
      <c r="B173" t="str">
        <f>IF(A173="","",申込一覧表!AU13)</f>
        <v/>
      </c>
      <c r="C173" t="str">
        <f>IF(A173="","",申込一覧表!AZ13)</f>
        <v/>
      </c>
      <c r="D173" t="str">
        <f>IF(A173="","",申込一覧表!AN13)</f>
        <v/>
      </c>
      <c r="E173">
        <f>申込一覧表!CA13</f>
        <v>0</v>
      </c>
      <c r="F173">
        <v>0</v>
      </c>
      <c r="G173" t="str">
        <f>申込一覧表!BF13</f>
        <v>999:99.99</v>
      </c>
    </row>
    <row r="174" spans="1:7" x14ac:dyDescent="0.2">
      <c r="A174" t="str">
        <f>IF(申込一覧表!P14="","",申込一覧表!AI14)</f>
        <v/>
      </c>
      <c r="B174" t="str">
        <f>IF(A174="","",申込一覧表!AU14)</f>
        <v/>
      </c>
      <c r="C174" t="str">
        <f>IF(A174="","",申込一覧表!AZ14)</f>
        <v/>
      </c>
      <c r="D174" t="str">
        <f>IF(A174="","",申込一覧表!AN14)</f>
        <v/>
      </c>
      <c r="E174">
        <f>申込一覧表!CA14</f>
        <v>0</v>
      </c>
      <c r="F174">
        <v>0</v>
      </c>
      <c r="G174" t="str">
        <f>申込一覧表!BF14</f>
        <v>999:99.99</v>
      </c>
    </row>
    <row r="175" spans="1:7" x14ac:dyDescent="0.2">
      <c r="A175" t="str">
        <f>IF(申込一覧表!P15="","",申込一覧表!AI15)</f>
        <v/>
      </c>
      <c r="B175" t="str">
        <f>IF(A175="","",申込一覧表!AU15)</f>
        <v/>
      </c>
      <c r="C175" t="str">
        <f>IF(A175="","",申込一覧表!AZ15)</f>
        <v/>
      </c>
      <c r="D175" t="str">
        <f>IF(A175="","",申込一覧表!AN15)</f>
        <v/>
      </c>
      <c r="E175">
        <f>申込一覧表!CA15</f>
        <v>0</v>
      </c>
      <c r="F175">
        <v>0</v>
      </c>
      <c r="G175" t="str">
        <f>申込一覧表!BF15</f>
        <v>999:99.99</v>
      </c>
    </row>
    <row r="176" spans="1:7" x14ac:dyDescent="0.2">
      <c r="A176" t="str">
        <f>IF(申込一覧表!P16="","",申込一覧表!AI16)</f>
        <v/>
      </c>
      <c r="B176" t="str">
        <f>IF(A176="","",申込一覧表!AU16)</f>
        <v/>
      </c>
      <c r="C176" t="str">
        <f>IF(A176="","",申込一覧表!AZ16)</f>
        <v/>
      </c>
      <c r="D176" t="str">
        <f>IF(A176="","",申込一覧表!AN16)</f>
        <v/>
      </c>
      <c r="E176">
        <f>申込一覧表!CA16</f>
        <v>0</v>
      </c>
      <c r="F176">
        <v>0</v>
      </c>
      <c r="G176" t="str">
        <f>申込一覧表!BF16</f>
        <v>999:99.99</v>
      </c>
    </row>
    <row r="177" spans="1:7" x14ac:dyDescent="0.2">
      <c r="A177" t="str">
        <f>IF(申込一覧表!P17="","",申込一覧表!AI17)</f>
        <v/>
      </c>
      <c r="B177" t="str">
        <f>IF(A177="","",申込一覧表!AU17)</f>
        <v/>
      </c>
      <c r="C177" t="str">
        <f>IF(A177="","",申込一覧表!AZ17)</f>
        <v/>
      </c>
      <c r="D177" t="str">
        <f>IF(A177="","",申込一覧表!AN17)</f>
        <v/>
      </c>
      <c r="E177">
        <f>申込一覧表!CA17</f>
        <v>0</v>
      </c>
      <c r="F177">
        <v>0</v>
      </c>
      <c r="G177" t="str">
        <f>申込一覧表!BF17</f>
        <v>999:99.99</v>
      </c>
    </row>
    <row r="178" spans="1:7" x14ac:dyDescent="0.2">
      <c r="A178" t="str">
        <f>IF(申込一覧表!P18="","",申込一覧表!AI18)</f>
        <v/>
      </c>
      <c r="B178" t="str">
        <f>IF(A178="","",申込一覧表!AU18)</f>
        <v/>
      </c>
      <c r="C178" t="str">
        <f>IF(A178="","",申込一覧表!AZ18)</f>
        <v/>
      </c>
      <c r="D178" t="str">
        <f>IF(A178="","",申込一覧表!AN18)</f>
        <v/>
      </c>
      <c r="E178">
        <f>申込一覧表!CA18</f>
        <v>0</v>
      </c>
      <c r="F178">
        <v>0</v>
      </c>
      <c r="G178" t="str">
        <f>申込一覧表!BF18</f>
        <v>999:99.99</v>
      </c>
    </row>
    <row r="179" spans="1:7" x14ac:dyDescent="0.2">
      <c r="A179" t="str">
        <f>IF(申込一覧表!P19="","",申込一覧表!AI19)</f>
        <v/>
      </c>
      <c r="B179" t="str">
        <f>IF(A179="","",申込一覧表!AU19)</f>
        <v/>
      </c>
      <c r="C179" t="str">
        <f>IF(A179="","",申込一覧表!AZ19)</f>
        <v/>
      </c>
      <c r="D179" t="str">
        <f>IF(A179="","",申込一覧表!AN19)</f>
        <v/>
      </c>
      <c r="E179">
        <f>申込一覧表!CA19</f>
        <v>0</v>
      </c>
      <c r="F179">
        <v>0</v>
      </c>
      <c r="G179" t="str">
        <f>申込一覧表!BF19</f>
        <v>999:99.99</v>
      </c>
    </row>
    <row r="180" spans="1:7" x14ac:dyDescent="0.2">
      <c r="A180" t="str">
        <f>IF(申込一覧表!P20="","",申込一覧表!AI20)</f>
        <v/>
      </c>
      <c r="B180" t="str">
        <f>IF(A180="","",申込一覧表!AU20)</f>
        <v/>
      </c>
      <c r="C180" t="str">
        <f>IF(A180="","",申込一覧表!AZ20)</f>
        <v/>
      </c>
      <c r="D180" t="str">
        <f>IF(A180="","",申込一覧表!AN20)</f>
        <v/>
      </c>
      <c r="E180">
        <f>申込一覧表!CA20</f>
        <v>0</v>
      </c>
      <c r="F180">
        <v>0</v>
      </c>
      <c r="G180" t="str">
        <f>申込一覧表!BF20</f>
        <v>999:99.99</v>
      </c>
    </row>
    <row r="181" spans="1:7" x14ac:dyDescent="0.2">
      <c r="A181" t="str">
        <f>IF(申込一覧表!P21="","",申込一覧表!AI21)</f>
        <v/>
      </c>
      <c r="B181" t="str">
        <f>IF(A181="","",申込一覧表!AU21)</f>
        <v/>
      </c>
      <c r="C181" t="str">
        <f>IF(A181="","",申込一覧表!AZ21)</f>
        <v/>
      </c>
      <c r="D181" t="str">
        <f>IF(A181="","",申込一覧表!AN21)</f>
        <v/>
      </c>
      <c r="E181">
        <f>申込一覧表!CA21</f>
        <v>0</v>
      </c>
      <c r="F181">
        <v>0</v>
      </c>
      <c r="G181" t="str">
        <f>申込一覧表!BF21</f>
        <v>999:99.99</v>
      </c>
    </row>
    <row r="182" spans="1:7" x14ac:dyDescent="0.2">
      <c r="A182" t="str">
        <f>IF(申込一覧表!P22="","",申込一覧表!AI22)</f>
        <v/>
      </c>
      <c r="B182" t="str">
        <f>IF(A182="","",申込一覧表!AU22)</f>
        <v/>
      </c>
      <c r="C182" t="str">
        <f>IF(A182="","",申込一覧表!AZ22)</f>
        <v/>
      </c>
      <c r="D182" t="str">
        <f>IF(A182="","",申込一覧表!AN22)</f>
        <v/>
      </c>
      <c r="E182">
        <f>申込一覧表!CA22</f>
        <v>0</v>
      </c>
      <c r="F182">
        <v>0</v>
      </c>
      <c r="G182" t="str">
        <f>申込一覧表!BF22</f>
        <v>999:99.99</v>
      </c>
    </row>
    <row r="183" spans="1:7" x14ac:dyDescent="0.2">
      <c r="A183" t="str">
        <f>IF(申込一覧表!P23="","",申込一覧表!AI23)</f>
        <v/>
      </c>
      <c r="B183" t="str">
        <f>IF(A183="","",申込一覧表!AU23)</f>
        <v/>
      </c>
      <c r="C183" t="str">
        <f>IF(A183="","",申込一覧表!AZ23)</f>
        <v/>
      </c>
      <c r="D183" t="str">
        <f>IF(A183="","",申込一覧表!AN23)</f>
        <v/>
      </c>
      <c r="E183">
        <f>申込一覧表!CA23</f>
        <v>0</v>
      </c>
      <c r="F183">
        <v>0</v>
      </c>
      <c r="G183" t="str">
        <f>申込一覧表!BF23</f>
        <v>999:99.99</v>
      </c>
    </row>
    <row r="184" spans="1:7" x14ac:dyDescent="0.2">
      <c r="A184" t="str">
        <f>IF(申込一覧表!P24="","",申込一覧表!AI24)</f>
        <v/>
      </c>
      <c r="B184" t="str">
        <f>IF(A184="","",申込一覧表!AU24)</f>
        <v/>
      </c>
      <c r="C184" t="str">
        <f>IF(A184="","",申込一覧表!AZ24)</f>
        <v/>
      </c>
      <c r="D184" t="str">
        <f>IF(A184="","",申込一覧表!AN24)</f>
        <v/>
      </c>
      <c r="E184">
        <f>申込一覧表!CA24</f>
        <v>0</v>
      </c>
      <c r="F184">
        <v>0</v>
      </c>
      <c r="G184" t="str">
        <f>申込一覧表!BF24</f>
        <v>999:99.99</v>
      </c>
    </row>
    <row r="185" spans="1:7" x14ac:dyDescent="0.2">
      <c r="A185" t="str">
        <f>IF(申込一覧表!P25="","",申込一覧表!AI25)</f>
        <v/>
      </c>
      <c r="B185" t="str">
        <f>IF(A185="","",申込一覧表!AU25)</f>
        <v/>
      </c>
      <c r="C185" t="str">
        <f>IF(A185="","",申込一覧表!AZ25)</f>
        <v/>
      </c>
      <c r="D185" t="str">
        <f>IF(A185="","",申込一覧表!AN25)</f>
        <v/>
      </c>
      <c r="E185">
        <f>申込一覧表!CA25</f>
        <v>0</v>
      </c>
      <c r="F185">
        <v>0</v>
      </c>
      <c r="G185" t="str">
        <f>申込一覧表!BF25</f>
        <v>999:99.99</v>
      </c>
    </row>
    <row r="186" spans="1:7" x14ac:dyDescent="0.2">
      <c r="A186" t="str">
        <f>IF(申込一覧表!P26="","",申込一覧表!AI26)</f>
        <v/>
      </c>
      <c r="B186" t="str">
        <f>IF(A186="","",申込一覧表!AU26)</f>
        <v/>
      </c>
      <c r="C186" t="str">
        <f>IF(A186="","",申込一覧表!AZ26)</f>
        <v/>
      </c>
      <c r="D186" t="str">
        <f>IF(A186="","",申込一覧表!AN26)</f>
        <v/>
      </c>
      <c r="E186">
        <f>申込一覧表!CA26</f>
        <v>0</v>
      </c>
      <c r="F186">
        <v>0</v>
      </c>
      <c r="G186" t="str">
        <f>申込一覧表!BF26</f>
        <v>999:99.99</v>
      </c>
    </row>
    <row r="187" spans="1:7" x14ac:dyDescent="0.2">
      <c r="A187" t="str">
        <f>IF(申込一覧表!P27="","",申込一覧表!AI27)</f>
        <v/>
      </c>
      <c r="B187" t="str">
        <f>IF(A187="","",申込一覧表!AU27)</f>
        <v/>
      </c>
      <c r="C187" t="str">
        <f>IF(A187="","",申込一覧表!AZ27)</f>
        <v/>
      </c>
      <c r="D187" t="str">
        <f>IF(A187="","",申込一覧表!AN27)</f>
        <v/>
      </c>
      <c r="E187">
        <f>申込一覧表!CA27</f>
        <v>0</v>
      </c>
      <c r="F187">
        <v>0</v>
      </c>
      <c r="G187" t="str">
        <f>申込一覧表!BF27</f>
        <v>999:99.99</v>
      </c>
    </row>
    <row r="188" spans="1:7" x14ac:dyDescent="0.2">
      <c r="A188" t="str">
        <f>IF(申込一覧表!P28="","",申込一覧表!AI28)</f>
        <v/>
      </c>
      <c r="B188" t="str">
        <f>IF(A188="","",申込一覧表!AU28)</f>
        <v/>
      </c>
      <c r="C188" t="str">
        <f>IF(A188="","",申込一覧表!AZ28)</f>
        <v/>
      </c>
      <c r="D188" t="str">
        <f>IF(A188="","",申込一覧表!AN28)</f>
        <v/>
      </c>
      <c r="E188">
        <f>申込一覧表!CA28</f>
        <v>0</v>
      </c>
      <c r="F188">
        <v>0</v>
      </c>
      <c r="G188" t="str">
        <f>申込一覧表!BF28</f>
        <v>999:99.99</v>
      </c>
    </row>
    <row r="189" spans="1:7" x14ac:dyDescent="0.2">
      <c r="A189" t="str">
        <f>IF(申込一覧表!P29="","",申込一覧表!AI29)</f>
        <v/>
      </c>
      <c r="B189" t="str">
        <f>IF(A189="","",申込一覧表!AU29)</f>
        <v/>
      </c>
      <c r="C189" t="str">
        <f>IF(A189="","",申込一覧表!AZ29)</f>
        <v/>
      </c>
      <c r="D189" t="str">
        <f>IF(A189="","",申込一覧表!AN29)</f>
        <v/>
      </c>
      <c r="E189">
        <f>申込一覧表!CA29</f>
        <v>0</v>
      </c>
      <c r="F189">
        <v>0</v>
      </c>
      <c r="G189" t="str">
        <f>申込一覧表!BF29</f>
        <v>999:99.99</v>
      </c>
    </row>
    <row r="190" spans="1:7" x14ac:dyDescent="0.2">
      <c r="A190" t="str">
        <f>IF(申込一覧表!P30="","",申込一覧表!AI30)</f>
        <v/>
      </c>
      <c r="B190" t="str">
        <f>IF(A190="","",申込一覧表!AU30)</f>
        <v/>
      </c>
      <c r="C190" t="str">
        <f>IF(A190="","",申込一覧表!AZ30)</f>
        <v/>
      </c>
      <c r="D190" t="str">
        <f>IF(A190="","",申込一覧表!AN30)</f>
        <v/>
      </c>
      <c r="E190">
        <f>申込一覧表!CA30</f>
        <v>0</v>
      </c>
      <c r="F190">
        <v>0</v>
      </c>
      <c r="G190" t="str">
        <f>申込一覧表!BF30</f>
        <v>999:99.99</v>
      </c>
    </row>
    <row r="191" spans="1:7" x14ac:dyDescent="0.2">
      <c r="A191" t="str">
        <f>IF(申込一覧表!P31="","",申込一覧表!AI31)</f>
        <v/>
      </c>
      <c r="B191" t="str">
        <f>IF(A191="","",申込一覧表!AU31)</f>
        <v/>
      </c>
      <c r="C191" t="str">
        <f>IF(A191="","",申込一覧表!AZ31)</f>
        <v/>
      </c>
      <c r="D191" t="str">
        <f>IF(A191="","",申込一覧表!AN31)</f>
        <v/>
      </c>
      <c r="E191">
        <f>申込一覧表!CA31</f>
        <v>0</v>
      </c>
      <c r="F191">
        <v>0</v>
      </c>
      <c r="G191" t="str">
        <f>申込一覧表!BF31</f>
        <v>999:99.99</v>
      </c>
    </row>
    <row r="192" spans="1:7" x14ac:dyDescent="0.2">
      <c r="A192" t="str">
        <f>IF(申込一覧表!P32="","",申込一覧表!AI32)</f>
        <v/>
      </c>
      <c r="B192" t="str">
        <f>IF(A192="","",申込一覧表!AU32)</f>
        <v/>
      </c>
      <c r="C192" t="str">
        <f>IF(A192="","",申込一覧表!AZ32)</f>
        <v/>
      </c>
      <c r="D192" t="str">
        <f>IF(A192="","",申込一覧表!AN32)</f>
        <v/>
      </c>
      <c r="E192">
        <f>申込一覧表!CA32</f>
        <v>0</v>
      </c>
      <c r="F192">
        <v>0</v>
      </c>
      <c r="G192" t="str">
        <f>申込一覧表!BF32</f>
        <v>999:99.99</v>
      </c>
    </row>
    <row r="193" spans="1:7" x14ac:dyDescent="0.2">
      <c r="A193" t="str">
        <f>IF(申込一覧表!P33="","",申込一覧表!AI33)</f>
        <v/>
      </c>
      <c r="B193" t="str">
        <f>IF(A193="","",申込一覧表!AU33)</f>
        <v/>
      </c>
      <c r="C193" t="str">
        <f>IF(A193="","",申込一覧表!AZ33)</f>
        <v/>
      </c>
      <c r="D193" t="str">
        <f>IF(A193="","",申込一覧表!AN33)</f>
        <v/>
      </c>
      <c r="E193">
        <f>申込一覧表!CA33</f>
        <v>0</v>
      </c>
      <c r="F193">
        <v>0</v>
      </c>
      <c r="G193" t="str">
        <f>申込一覧表!BF33</f>
        <v>999:99.99</v>
      </c>
    </row>
    <row r="194" spans="1:7" x14ac:dyDescent="0.2">
      <c r="A194" t="str">
        <f>IF(申込一覧表!P34="","",申込一覧表!AI34)</f>
        <v/>
      </c>
      <c r="B194" t="str">
        <f>IF(A194="","",申込一覧表!AU34)</f>
        <v/>
      </c>
      <c r="C194" t="str">
        <f>IF(A194="","",申込一覧表!AZ34)</f>
        <v/>
      </c>
      <c r="D194" t="str">
        <f>IF(A194="","",申込一覧表!AN34)</f>
        <v/>
      </c>
      <c r="E194">
        <f>申込一覧表!CA34</f>
        <v>0</v>
      </c>
      <c r="F194">
        <v>0</v>
      </c>
      <c r="G194" t="str">
        <f>申込一覧表!BF34</f>
        <v>999:99.99</v>
      </c>
    </row>
    <row r="195" spans="1:7" x14ac:dyDescent="0.2">
      <c r="A195" t="str">
        <f>IF(申込一覧表!P35="","",申込一覧表!AI35)</f>
        <v/>
      </c>
      <c r="B195" t="str">
        <f>IF(A195="","",申込一覧表!AU35)</f>
        <v/>
      </c>
      <c r="C195" t="str">
        <f>IF(A195="","",申込一覧表!AZ35)</f>
        <v/>
      </c>
      <c r="D195" t="str">
        <f>IF(A195="","",申込一覧表!AN35)</f>
        <v/>
      </c>
      <c r="E195">
        <f>申込一覧表!CA35</f>
        <v>0</v>
      </c>
      <c r="F195">
        <v>0</v>
      </c>
      <c r="G195" t="str">
        <f>申込一覧表!BF35</f>
        <v>999:99.99</v>
      </c>
    </row>
    <row r="196" spans="1:7" x14ac:dyDescent="0.2">
      <c r="A196" t="str">
        <f>IF(申込一覧表!P36="","",申込一覧表!AI36)</f>
        <v/>
      </c>
      <c r="B196" t="str">
        <f>IF(A196="","",申込一覧表!AU36)</f>
        <v/>
      </c>
      <c r="C196" t="str">
        <f>IF(A196="","",申込一覧表!AZ36)</f>
        <v/>
      </c>
      <c r="D196" t="str">
        <f>IF(A196="","",申込一覧表!AN36)</f>
        <v/>
      </c>
      <c r="E196">
        <f>申込一覧表!CA36</f>
        <v>0</v>
      </c>
      <c r="F196">
        <v>0</v>
      </c>
      <c r="G196" t="str">
        <f>申込一覧表!BF36</f>
        <v>999:99.99</v>
      </c>
    </row>
    <row r="197" spans="1:7" x14ac:dyDescent="0.2">
      <c r="A197" t="str">
        <f>IF(申込一覧表!P37="","",申込一覧表!AI37)</f>
        <v/>
      </c>
      <c r="B197" t="str">
        <f>IF(A197="","",申込一覧表!AU37)</f>
        <v/>
      </c>
      <c r="C197" t="str">
        <f>IF(A197="","",申込一覧表!AZ37)</f>
        <v/>
      </c>
      <c r="D197" t="str">
        <f>IF(A197="","",申込一覧表!AN37)</f>
        <v/>
      </c>
      <c r="E197">
        <f>申込一覧表!CA37</f>
        <v>0</v>
      </c>
      <c r="F197">
        <v>0</v>
      </c>
      <c r="G197" t="str">
        <f>申込一覧表!BF37</f>
        <v>999:99.99</v>
      </c>
    </row>
    <row r="198" spans="1:7" x14ac:dyDescent="0.2">
      <c r="A198" t="str">
        <f>IF(申込一覧表!P38="","",申込一覧表!AI38)</f>
        <v/>
      </c>
      <c r="B198" t="str">
        <f>IF(A198="","",申込一覧表!AU38)</f>
        <v/>
      </c>
      <c r="C198" t="str">
        <f>IF(A198="","",申込一覧表!AZ38)</f>
        <v/>
      </c>
      <c r="D198" t="str">
        <f>IF(A198="","",申込一覧表!AN38)</f>
        <v/>
      </c>
      <c r="E198">
        <f>申込一覧表!CA38</f>
        <v>0</v>
      </c>
      <c r="F198">
        <v>0</v>
      </c>
      <c r="G198" t="str">
        <f>申込一覧表!BF38</f>
        <v>999:99.99</v>
      </c>
    </row>
    <row r="199" spans="1:7" x14ac:dyDescent="0.2">
      <c r="A199" t="str">
        <f>IF(申込一覧表!P39="","",申込一覧表!AI39)</f>
        <v/>
      </c>
      <c r="B199" t="str">
        <f>IF(A199="","",申込一覧表!AU39)</f>
        <v/>
      </c>
      <c r="C199" t="str">
        <f>IF(A199="","",申込一覧表!AZ39)</f>
        <v/>
      </c>
      <c r="D199" t="str">
        <f>IF(A199="","",申込一覧表!AN39)</f>
        <v/>
      </c>
      <c r="E199">
        <f>申込一覧表!CA39</f>
        <v>0</v>
      </c>
      <c r="F199">
        <v>0</v>
      </c>
      <c r="G199" t="str">
        <f>申込一覧表!BF39</f>
        <v>999:99.99</v>
      </c>
    </row>
    <row r="200" spans="1:7" x14ac:dyDescent="0.2">
      <c r="A200" t="str">
        <f>IF(申込一覧表!P40="","",申込一覧表!AI40)</f>
        <v/>
      </c>
      <c r="B200" t="str">
        <f>IF(A200="","",申込一覧表!AU40)</f>
        <v/>
      </c>
      <c r="C200" t="str">
        <f>IF(A200="","",申込一覧表!AZ40)</f>
        <v/>
      </c>
      <c r="D200" t="str">
        <f>IF(A200="","",申込一覧表!AN40)</f>
        <v/>
      </c>
      <c r="E200">
        <f>申込一覧表!CA40</f>
        <v>0</v>
      </c>
      <c r="F200">
        <v>0</v>
      </c>
      <c r="G200" t="str">
        <f>申込一覧表!BF40</f>
        <v>999:99.99</v>
      </c>
    </row>
    <row r="201" spans="1:7" x14ac:dyDescent="0.2">
      <c r="A201" t="str">
        <f>IF(申込一覧表!P41="","",申込一覧表!AI41)</f>
        <v/>
      </c>
      <c r="B201" t="str">
        <f>IF(A201="","",申込一覧表!AU41)</f>
        <v/>
      </c>
      <c r="C201" t="str">
        <f>IF(A201="","",申込一覧表!AZ41)</f>
        <v/>
      </c>
      <c r="D201" t="str">
        <f>IF(A201="","",申込一覧表!AN41)</f>
        <v/>
      </c>
      <c r="E201">
        <f>申込一覧表!CA41</f>
        <v>0</v>
      </c>
      <c r="F201">
        <v>0</v>
      </c>
      <c r="G201" t="str">
        <f>申込一覧表!BF41</f>
        <v>999:99.99</v>
      </c>
    </row>
    <row r="202" spans="1:7" x14ac:dyDescent="0.2">
      <c r="A202" t="str">
        <f>IF(申込一覧表!P42="","",申込一覧表!AI42)</f>
        <v/>
      </c>
      <c r="B202" t="str">
        <f>IF(A202="","",申込一覧表!AU42)</f>
        <v/>
      </c>
      <c r="C202" t="str">
        <f>IF(A202="","",申込一覧表!AZ42)</f>
        <v/>
      </c>
      <c r="D202" t="str">
        <f>IF(A202="","",申込一覧表!AN42)</f>
        <v/>
      </c>
      <c r="E202">
        <f>申込一覧表!CA42</f>
        <v>0</v>
      </c>
      <c r="F202">
        <v>0</v>
      </c>
      <c r="G202" t="str">
        <f>申込一覧表!BF42</f>
        <v>999:99.99</v>
      </c>
    </row>
    <row r="203" spans="1:7" x14ac:dyDescent="0.2">
      <c r="A203" t="str">
        <f>IF(申込一覧表!P43="","",申込一覧表!AI43)</f>
        <v/>
      </c>
      <c r="B203" t="str">
        <f>IF(A203="","",申込一覧表!AU43)</f>
        <v/>
      </c>
      <c r="C203" t="str">
        <f>IF(A203="","",申込一覧表!AZ43)</f>
        <v/>
      </c>
      <c r="D203" t="str">
        <f>IF(A203="","",申込一覧表!AN43)</f>
        <v/>
      </c>
      <c r="E203">
        <f>申込一覧表!CA43</f>
        <v>0</v>
      </c>
      <c r="F203">
        <v>0</v>
      </c>
      <c r="G203" t="str">
        <f>申込一覧表!BF43</f>
        <v>999:99.99</v>
      </c>
    </row>
    <row r="204" spans="1:7" x14ac:dyDescent="0.2">
      <c r="A204" t="str">
        <f>IF(申込一覧表!P44="","",申込一覧表!AI44)</f>
        <v/>
      </c>
      <c r="B204" t="str">
        <f>IF(A204="","",申込一覧表!AU44)</f>
        <v/>
      </c>
      <c r="C204" t="str">
        <f>IF(A204="","",申込一覧表!AZ44)</f>
        <v/>
      </c>
      <c r="D204" t="str">
        <f>IF(A204="","",申込一覧表!AN44)</f>
        <v/>
      </c>
      <c r="E204">
        <f>申込一覧表!CA44</f>
        <v>0</v>
      </c>
      <c r="F204">
        <v>0</v>
      </c>
      <c r="G204" t="str">
        <f>申込一覧表!BF44</f>
        <v>999:99.99</v>
      </c>
    </row>
    <row r="205" spans="1:7" x14ac:dyDescent="0.2">
      <c r="A205" s="114" t="str">
        <f>IF(申込一覧表!P45="","",申込一覧表!AI45)</f>
        <v/>
      </c>
      <c r="B205" s="114" t="str">
        <f>IF(A205="","",申込一覧表!AU45)</f>
        <v/>
      </c>
      <c r="C205" s="114" t="str">
        <f>IF(A205="","",申込一覧表!AZ45)</f>
        <v/>
      </c>
      <c r="D205" s="114" t="str">
        <f>IF(A205="","",申込一覧表!AN45)</f>
        <v/>
      </c>
      <c r="E205" s="114">
        <f>申込一覧表!CA45</f>
        <v>0</v>
      </c>
      <c r="F205" s="114">
        <v>0</v>
      </c>
      <c r="G205" s="114" t="str">
        <f>申込一覧表!BF45</f>
        <v>999:99.99</v>
      </c>
    </row>
    <row r="206" spans="1:7" x14ac:dyDescent="0.2">
      <c r="C206" t="str">
        <f>IF(A206="","",申込一覧表!AZ46)</f>
        <v/>
      </c>
      <c r="D206" t="str">
        <f>IF(A206="","",申込一覧表!AN46)</f>
        <v/>
      </c>
    </row>
    <row r="207" spans="1:7" x14ac:dyDescent="0.2">
      <c r="A207" s="114"/>
      <c r="B207" s="114" t="str">
        <f>IF(A207="","",申込一覧表!AU47)</f>
        <v/>
      </c>
      <c r="C207" s="114" t="str">
        <f>IF(A207="","",申込一覧表!AZ47)</f>
        <v/>
      </c>
      <c r="D207" s="114" t="str">
        <f>IF(A207="","",申込一覧表!AN47)</f>
        <v/>
      </c>
      <c r="E207" s="114"/>
      <c r="F207" s="114"/>
      <c r="G207" s="114"/>
    </row>
    <row r="208" spans="1:7" x14ac:dyDescent="0.2">
      <c r="A208" t="str">
        <f>IF(申込一覧表!P48="","",申込一覧表!AI48)</f>
        <v/>
      </c>
      <c r="B208" t="str">
        <f>IF(A208="","",申込一覧表!AU48)</f>
        <v/>
      </c>
      <c r="C208" t="str">
        <f>IF(A208="","",申込一覧表!AZ48)</f>
        <v/>
      </c>
      <c r="D208" t="str">
        <f>IF(A208="","",申込一覧表!AN48)</f>
        <v/>
      </c>
      <c r="E208">
        <f>申込一覧表!CA48</f>
        <v>0</v>
      </c>
      <c r="F208">
        <v>5</v>
      </c>
      <c r="G208" t="str">
        <f>申込一覧表!BF48</f>
        <v>999:99.99</v>
      </c>
    </row>
    <row r="209" spans="1:7" x14ac:dyDescent="0.2">
      <c r="A209" t="str">
        <f>IF(申込一覧表!P49="","",申込一覧表!AI49)</f>
        <v/>
      </c>
      <c r="B209" t="str">
        <f>IF(A209="","",申込一覧表!AU49)</f>
        <v/>
      </c>
      <c r="C209" t="str">
        <f>IF(A209="","",申込一覧表!AZ49)</f>
        <v/>
      </c>
      <c r="D209" t="str">
        <f>IF(A209="","",申込一覧表!AN49)</f>
        <v/>
      </c>
      <c r="E209">
        <f>申込一覧表!CA49</f>
        <v>0</v>
      </c>
      <c r="F209">
        <v>5</v>
      </c>
      <c r="G209" t="str">
        <f>申込一覧表!BF49</f>
        <v>999:99.99</v>
      </c>
    </row>
    <row r="210" spans="1:7" x14ac:dyDescent="0.2">
      <c r="A210" t="str">
        <f>IF(申込一覧表!P50="","",申込一覧表!AI50)</f>
        <v/>
      </c>
      <c r="B210" t="str">
        <f>IF(A210="","",申込一覧表!AU50)</f>
        <v/>
      </c>
      <c r="C210" t="str">
        <f>IF(A210="","",申込一覧表!AZ50)</f>
        <v/>
      </c>
      <c r="D210" t="str">
        <f>IF(A210="","",申込一覧表!AN50)</f>
        <v/>
      </c>
      <c r="E210">
        <f>申込一覧表!CA50</f>
        <v>0</v>
      </c>
      <c r="F210">
        <v>5</v>
      </c>
      <c r="G210" t="str">
        <f>申込一覧表!BF50</f>
        <v>999:99.99</v>
      </c>
    </row>
    <row r="211" spans="1:7" x14ac:dyDescent="0.2">
      <c r="A211" t="str">
        <f>IF(申込一覧表!P51="","",申込一覧表!AI51)</f>
        <v/>
      </c>
      <c r="B211" t="str">
        <f>IF(A211="","",申込一覧表!AU51)</f>
        <v/>
      </c>
      <c r="C211" t="str">
        <f>IF(A211="","",申込一覧表!AZ51)</f>
        <v/>
      </c>
      <c r="D211" t="str">
        <f>IF(A211="","",申込一覧表!AN51)</f>
        <v/>
      </c>
      <c r="E211">
        <f>申込一覧表!CA51</f>
        <v>0</v>
      </c>
      <c r="F211">
        <v>5</v>
      </c>
      <c r="G211" t="str">
        <f>申込一覧表!BF51</f>
        <v>999:99.99</v>
      </c>
    </row>
    <row r="212" spans="1:7" x14ac:dyDescent="0.2">
      <c r="A212" t="str">
        <f>IF(申込一覧表!P52="","",申込一覧表!AI52)</f>
        <v/>
      </c>
      <c r="B212" t="str">
        <f>IF(A212="","",申込一覧表!AU52)</f>
        <v/>
      </c>
      <c r="C212" t="str">
        <f>IF(A212="","",申込一覧表!AZ52)</f>
        <v/>
      </c>
      <c r="D212" t="str">
        <f>IF(A212="","",申込一覧表!AN52)</f>
        <v/>
      </c>
      <c r="E212">
        <f>申込一覧表!CA52</f>
        <v>0</v>
      </c>
      <c r="F212">
        <v>5</v>
      </c>
      <c r="G212" t="str">
        <f>申込一覧表!BF52</f>
        <v>999:99.99</v>
      </c>
    </row>
    <row r="213" spans="1:7" x14ac:dyDescent="0.2">
      <c r="A213" t="str">
        <f>IF(申込一覧表!P53="","",申込一覧表!AI53)</f>
        <v/>
      </c>
      <c r="B213" t="str">
        <f>IF(A213="","",申込一覧表!AU53)</f>
        <v/>
      </c>
      <c r="C213" t="str">
        <f>IF(A213="","",申込一覧表!AZ53)</f>
        <v/>
      </c>
      <c r="D213" t="str">
        <f>IF(A213="","",申込一覧表!AN53)</f>
        <v/>
      </c>
      <c r="E213">
        <f>申込一覧表!CA53</f>
        <v>0</v>
      </c>
      <c r="F213">
        <v>5</v>
      </c>
      <c r="G213" t="str">
        <f>申込一覧表!BF53</f>
        <v>999:99.99</v>
      </c>
    </row>
    <row r="214" spans="1:7" x14ac:dyDescent="0.2">
      <c r="A214" t="str">
        <f>IF(申込一覧表!P54="","",申込一覧表!AI54)</f>
        <v/>
      </c>
      <c r="B214" t="str">
        <f>IF(A214="","",申込一覧表!AU54)</f>
        <v/>
      </c>
      <c r="C214" t="str">
        <f>IF(A214="","",申込一覧表!AZ54)</f>
        <v/>
      </c>
      <c r="D214" t="str">
        <f>IF(A214="","",申込一覧表!AN54)</f>
        <v/>
      </c>
      <c r="E214">
        <f>申込一覧表!CA54</f>
        <v>0</v>
      </c>
      <c r="F214">
        <v>5</v>
      </c>
      <c r="G214" t="str">
        <f>申込一覧表!BF54</f>
        <v>999:99.99</v>
      </c>
    </row>
    <row r="215" spans="1:7" x14ac:dyDescent="0.2">
      <c r="A215" t="str">
        <f>IF(申込一覧表!P55="","",申込一覧表!AI55)</f>
        <v/>
      </c>
      <c r="B215" t="str">
        <f>IF(A215="","",申込一覧表!AU55)</f>
        <v/>
      </c>
      <c r="C215" t="str">
        <f>IF(A215="","",申込一覧表!AZ55)</f>
        <v/>
      </c>
      <c r="D215" t="str">
        <f>IF(A215="","",申込一覧表!AN55)</f>
        <v/>
      </c>
      <c r="E215">
        <f>申込一覧表!CA55</f>
        <v>0</v>
      </c>
      <c r="F215">
        <v>5</v>
      </c>
      <c r="G215" t="str">
        <f>申込一覧表!BF55</f>
        <v>999:99.99</v>
      </c>
    </row>
    <row r="216" spans="1:7" x14ac:dyDescent="0.2">
      <c r="A216" t="str">
        <f>IF(申込一覧表!P56="","",申込一覧表!AI56)</f>
        <v/>
      </c>
      <c r="B216" t="str">
        <f>IF(A216="","",申込一覧表!AU56)</f>
        <v/>
      </c>
      <c r="C216" t="str">
        <f>IF(A216="","",申込一覧表!AZ56)</f>
        <v/>
      </c>
      <c r="D216" t="str">
        <f>IF(A216="","",申込一覧表!AN56)</f>
        <v/>
      </c>
      <c r="E216">
        <f>申込一覧表!CA56</f>
        <v>0</v>
      </c>
      <c r="F216">
        <v>5</v>
      </c>
      <c r="G216" t="str">
        <f>申込一覧表!BF56</f>
        <v>999:99.99</v>
      </c>
    </row>
    <row r="217" spans="1:7" x14ac:dyDescent="0.2">
      <c r="A217" t="str">
        <f>IF(申込一覧表!P57="","",申込一覧表!AI57)</f>
        <v/>
      </c>
      <c r="B217" t="str">
        <f>IF(A217="","",申込一覧表!AU57)</f>
        <v/>
      </c>
      <c r="C217" t="str">
        <f>IF(A217="","",申込一覧表!AZ57)</f>
        <v/>
      </c>
      <c r="D217" t="str">
        <f>IF(A217="","",申込一覧表!AN57)</f>
        <v/>
      </c>
      <c r="E217">
        <f>申込一覧表!CA57</f>
        <v>0</v>
      </c>
      <c r="F217">
        <v>5</v>
      </c>
      <c r="G217" t="str">
        <f>申込一覧表!BF57</f>
        <v>999:99.99</v>
      </c>
    </row>
    <row r="218" spans="1:7" x14ac:dyDescent="0.2">
      <c r="A218" t="str">
        <f>IF(申込一覧表!P58="","",申込一覧表!AI58)</f>
        <v/>
      </c>
      <c r="B218" t="str">
        <f>IF(A218="","",申込一覧表!AU58)</f>
        <v/>
      </c>
      <c r="C218" t="str">
        <f>IF(A218="","",申込一覧表!AZ58)</f>
        <v/>
      </c>
      <c r="D218" t="str">
        <f>IF(A218="","",申込一覧表!AN58)</f>
        <v/>
      </c>
      <c r="E218">
        <f>申込一覧表!CA58</f>
        <v>0</v>
      </c>
      <c r="F218">
        <v>5</v>
      </c>
      <c r="G218" t="str">
        <f>申込一覧表!BF58</f>
        <v>999:99.99</v>
      </c>
    </row>
    <row r="219" spans="1:7" x14ac:dyDescent="0.2">
      <c r="A219" t="str">
        <f>IF(申込一覧表!P59="","",申込一覧表!AI59)</f>
        <v/>
      </c>
      <c r="B219" t="str">
        <f>IF(A219="","",申込一覧表!AU59)</f>
        <v/>
      </c>
      <c r="C219" t="str">
        <f>IF(A219="","",申込一覧表!AZ59)</f>
        <v/>
      </c>
      <c r="D219" t="str">
        <f>IF(A219="","",申込一覧表!AN59)</f>
        <v/>
      </c>
      <c r="E219">
        <f>申込一覧表!CA59</f>
        <v>0</v>
      </c>
      <c r="F219">
        <v>5</v>
      </c>
      <c r="G219" t="str">
        <f>申込一覧表!BF59</f>
        <v>999:99.99</v>
      </c>
    </row>
    <row r="220" spans="1:7" x14ac:dyDescent="0.2">
      <c r="A220" t="str">
        <f>IF(申込一覧表!P60="","",申込一覧表!AI60)</f>
        <v/>
      </c>
      <c r="B220" t="str">
        <f>IF(A220="","",申込一覧表!AU60)</f>
        <v/>
      </c>
      <c r="C220" t="str">
        <f>IF(A220="","",申込一覧表!AZ60)</f>
        <v/>
      </c>
      <c r="D220" t="str">
        <f>IF(A220="","",申込一覧表!AN60)</f>
        <v/>
      </c>
      <c r="E220">
        <f>申込一覧表!CA60</f>
        <v>0</v>
      </c>
      <c r="F220">
        <v>5</v>
      </c>
      <c r="G220" t="str">
        <f>申込一覧表!BF60</f>
        <v>999:99.99</v>
      </c>
    </row>
    <row r="221" spans="1:7" x14ac:dyDescent="0.2">
      <c r="A221" t="str">
        <f>IF(申込一覧表!P61="","",申込一覧表!AI61)</f>
        <v/>
      </c>
      <c r="B221" t="str">
        <f>IF(A221="","",申込一覧表!AU61)</f>
        <v/>
      </c>
      <c r="C221" t="str">
        <f>IF(A221="","",申込一覧表!AZ61)</f>
        <v/>
      </c>
      <c r="D221" t="str">
        <f>IF(A221="","",申込一覧表!AN61)</f>
        <v/>
      </c>
      <c r="E221">
        <f>申込一覧表!CA61</f>
        <v>0</v>
      </c>
      <c r="F221">
        <v>5</v>
      </c>
      <c r="G221" t="str">
        <f>申込一覧表!BF61</f>
        <v>999:99.99</v>
      </c>
    </row>
    <row r="222" spans="1:7" x14ac:dyDescent="0.2">
      <c r="A222" t="str">
        <f>IF(申込一覧表!P62="","",申込一覧表!AI62)</f>
        <v/>
      </c>
      <c r="B222" t="str">
        <f>IF(A222="","",申込一覧表!AU62)</f>
        <v/>
      </c>
      <c r="C222" t="str">
        <f>IF(A222="","",申込一覧表!AZ62)</f>
        <v/>
      </c>
      <c r="D222" t="str">
        <f>IF(A222="","",申込一覧表!AN62)</f>
        <v/>
      </c>
      <c r="E222">
        <f>申込一覧表!CA62</f>
        <v>0</v>
      </c>
      <c r="F222">
        <v>5</v>
      </c>
      <c r="G222" t="str">
        <f>申込一覧表!BF62</f>
        <v>999:99.99</v>
      </c>
    </row>
    <row r="223" spans="1:7" x14ac:dyDescent="0.2">
      <c r="A223" t="str">
        <f>IF(申込一覧表!P63="","",申込一覧表!AI63)</f>
        <v/>
      </c>
      <c r="B223" t="str">
        <f>IF(A223="","",申込一覧表!AU63)</f>
        <v/>
      </c>
      <c r="C223" t="str">
        <f>IF(A223="","",申込一覧表!AZ63)</f>
        <v/>
      </c>
      <c r="D223" t="str">
        <f>IF(A223="","",申込一覧表!AN63)</f>
        <v/>
      </c>
      <c r="E223">
        <f>申込一覧表!CA63</f>
        <v>0</v>
      </c>
      <c r="F223">
        <v>5</v>
      </c>
      <c r="G223" t="str">
        <f>申込一覧表!BF63</f>
        <v>999:99.99</v>
      </c>
    </row>
    <row r="224" spans="1:7" x14ac:dyDescent="0.2">
      <c r="A224" t="str">
        <f>IF(申込一覧表!P64="","",申込一覧表!AI64)</f>
        <v/>
      </c>
      <c r="B224" t="str">
        <f>IF(A224="","",申込一覧表!AU64)</f>
        <v/>
      </c>
      <c r="C224" t="str">
        <f>IF(A224="","",申込一覧表!AZ64)</f>
        <v/>
      </c>
      <c r="D224" t="str">
        <f>IF(A224="","",申込一覧表!AN64)</f>
        <v/>
      </c>
      <c r="E224">
        <f>申込一覧表!CA64</f>
        <v>0</v>
      </c>
      <c r="F224">
        <v>5</v>
      </c>
      <c r="G224" t="str">
        <f>申込一覧表!BF64</f>
        <v>999:99.99</v>
      </c>
    </row>
    <row r="225" spans="1:7" x14ac:dyDescent="0.2">
      <c r="A225" t="str">
        <f>IF(申込一覧表!P65="","",申込一覧表!AI65)</f>
        <v/>
      </c>
      <c r="B225" t="str">
        <f>IF(A225="","",申込一覧表!AU65)</f>
        <v/>
      </c>
      <c r="C225" t="str">
        <f>IF(A225="","",申込一覧表!AZ65)</f>
        <v/>
      </c>
      <c r="D225" t="str">
        <f>IF(A225="","",申込一覧表!AN65)</f>
        <v/>
      </c>
      <c r="E225">
        <f>申込一覧表!CA65</f>
        <v>0</v>
      </c>
      <c r="F225">
        <v>5</v>
      </c>
      <c r="G225" t="str">
        <f>申込一覧表!BF65</f>
        <v>999:99.99</v>
      </c>
    </row>
    <row r="226" spans="1:7" x14ac:dyDescent="0.2">
      <c r="A226" t="str">
        <f>IF(申込一覧表!P66="","",申込一覧表!AI66)</f>
        <v/>
      </c>
      <c r="B226" t="str">
        <f>IF(A226="","",申込一覧表!AU66)</f>
        <v/>
      </c>
      <c r="C226" t="str">
        <f>IF(A226="","",申込一覧表!AZ66)</f>
        <v/>
      </c>
      <c r="D226" t="str">
        <f>IF(A226="","",申込一覧表!AN66)</f>
        <v/>
      </c>
      <c r="E226">
        <f>申込一覧表!CA66</f>
        <v>0</v>
      </c>
      <c r="F226">
        <v>5</v>
      </c>
      <c r="G226" t="str">
        <f>申込一覧表!BF66</f>
        <v>999:99.99</v>
      </c>
    </row>
    <row r="227" spans="1:7" x14ac:dyDescent="0.2">
      <c r="A227" t="str">
        <f>IF(申込一覧表!P67="","",申込一覧表!AI67)</f>
        <v/>
      </c>
      <c r="B227" t="str">
        <f>IF(A227="","",申込一覧表!AU67)</f>
        <v/>
      </c>
      <c r="C227" t="str">
        <f>IF(A227="","",申込一覧表!AZ67)</f>
        <v/>
      </c>
      <c r="D227" t="str">
        <f>IF(A227="","",申込一覧表!AN67)</f>
        <v/>
      </c>
      <c r="E227">
        <f>申込一覧表!CA67</f>
        <v>0</v>
      </c>
      <c r="F227">
        <v>5</v>
      </c>
      <c r="G227" t="str">
        <f>申込一覧表!BF67</f>
        <v>999:99.99</v>
      </c>
    </row>
    <row r="228" spans="1:7" x14ac:dyDescent="0.2">
      <c r="A228" t="str">
        <f>IF(申込一覧表!P68="","",申込一覧表!AI68)</f>
        <v/>
      </c>
      <c r="B228" t="str">
        <f>IF(A228="","",申込一覧表!AU68)</f>
        <v/>
      </c>
      <c r="C228" t="str">
        <f>IF(A228="","",申込一覧表!AZ68)</f>
        <v/>
      </c>
      <c r="D228" t="str">
        <f>IF(A228="","",申込一覧表!AN68)</f>
        <v/>
      </c>
      <c r="E228">
        <f>申込一覧表!CA68</f>
        <v>0</v>
      </c>
      <c r="F228">
        <v>5</v>
      </c>
      <c r="G228" t="str">
        <f>申込一覧表!BF68</f>
        <v>999:99.99</v>
      </c>
    </row>
    <row r="229" spans="1:7" x14ac:dyDescent="0.2">
      <c r="A229" t="str">
        <f>IF(申込一覧表!P69="","",申込一覧表!AI69)</f>
        <v/>
      </c>
      <c r="B229" t="str">
        <f>IF(A229="","",申込一覧表!AU69)</f>
        <v/>
      </c>
      <c r="C229" t="str">
        <f>IF(A229="","",申込一覧表!AZ69)</f>
        <v/>
      </c>
      <c r="D229" t="str">
        <f>IF(A229="","",申込一覧表!AN69)</f>
        <v/>
      </c>
      <c r="E229">
        <f>申込一覧表!CA69</f>
        <v>0</v>
      </c>
      <c r="F229">
        <v>5</v>
      </c>
      <c r="G229" t="str">
        <f>申込一覧表!BF69</f>
        <v>999:99.99</v>
      </c>
    </row>
    <row r="230" spans="1:7" x14ac:dyDescent="0.2">
      <c r="A230" t="str">
        <f>IF(申込一覧表!P70="","",申込一覧表!AI70)</f>
        <v/>
      </c>
      <c r="B230" t="str">
        <f>IF(A230="","",申込一覧表!AU70)</f>
        <v/>
      </c>
      <c r="C230" t="str">
        <f>IF(A230="","",申込一覧表!AZ70)</f>
        <v/>
      </c>
      <c r="D230" t="str">
        <f>IF(A230="","",申込一覧表!AN70)</f>
        <v/>
      </c>
      <c r="E230">
        <f>申込一覧表!CA70</f>
        <v>0</v>
      </c>
      <c r="F230">
        <v>5</v>
      </c>
      <c r="G230" t="str">
        <f>申込一覧表!BF70</f>
        <v>999:99.99</v>
      </c>
    </row>
    <row r="231" spans="1:7" x14ac:dyDescent="0.2">
      <c r="A231" t="str">
        <f>IF(申込一覧表!P71="","",申込一覧表!AI71)</f>
        <v/>
      </c>
      <c r="B231" t="str">
        <f>IF(A231="","",申込一覧表!AU71)</f>
        <v/>
      </c>
      <c r="C231" t="str">
        <f>IF(A231="","",申込一覧表!AZ71)</f>
        <v/>
      </c>
      <c r="D231" t="str">
        <f>IF(A231="","",申込一覧表!AN71)</f>
        <v/>
      </c>
      <c r="E231">
        <f>申込一覧表!CA71</f>
        <v>0</v>
      </c>
      <c r="F231">
        <v>5</v>
      </c>
      <c r="G231" t="str">
        <f>申込一覧表!BF71</f>
        <v>999:99.99</v>
      </c>
    </row>
    <row r="232" spans="1:7" x14ac:dyDescent="0.2">
      <c r="A232" t="str">
        <f>IF(申込一覧表!P72="","",申込一覧表!AI72)</f>
        <v/>
      </c>
      <c r="B232" t="str">
        <f>IF(A232="","",申込一覧表!AU72)</f>
        <v/>
      </c>
      <c r="C232" t="str">
        <f>IF(A232="","",申込一覧表!AZ72)</f>
        <v/>
      </c>
      <c r="D232" t="str">
        <f>IF(A232="","",申込一覧表!AN72)</f>
        <v/>
      </c>
      <c r="E232">
        <f>申込一覧表!CA72</f>
        <v>0</v>
      </c>
      <c r="F232">
        <v>5</v>
      </c>
      <c r="G232" t="str">
        <f>申込一覧表!BF72</f>
        <v>999:99.99</v>
      </c>
    </row>
    <row r="233" spans="1:7" x14ac:dyDescent="0.2">
      <c r="A233" t="str">
        <f>IF(申込一覧表!P73="","",申込一覧表!AI73)</f>
        <v/>
      </c>
      <c r="B233" t="str">
        <f>IF(A233="","",申込一覧表!AU73)</f>
        <v/>
      </c>
      <c r="C233" t="str">
        <f>IF(A233="","",申込一覧表!AZ73)</f>
        <v/>
      </c>
      <c r="D233" t="str">
        <f>IF(A233="","",申込一覧表!AN73)</f>
        <v/>
      </c>
      <c r="E233">
        <f>申込一覧表!CA73</f>
        <v>0</v>
      </c>
      <c r="F233">
        <v>5</v>
      </c>
      <c r="G233" t="str">
        <f>申込一覧表!BF73</f>
        <v>999:99.99</v>
      </c>
    </row>
    <row r="234" spans="1:7" x14ac:dyDescent="0.2">
      <c r="A234" t="str">
        <f>IF(申込一覧表!P74="","",申込一覧表!AI74)</f>
        <v/>
      </c>
      <c r="B234" t="str">
        <f>IF(A234="","",申込一覧表!AU74)</f>
        <v/>
      </c>
      <c r="C234" t="str">
        <f>IF(A234="","",申込一覧表!AZ74)</f>
        <v/>
      </c>
      <c r="D234" t="str">
        <f>IF(A234="","",申込一覧表!AN74)</f>
        <v/>
      </c>
      <c r="E234">
        <f>申込一覧表!CA74</f>
        <v>0</v>
      </c>
      <c r="F234">
        <v>5</v>
      </c>
      <c r="G234" t="str">
        <f>申込一覧表!BF74</f>
        <v>999:99.99</v>
      </c>
    </row>
    <row r="235" spans="1:7" x14ac:dyDescent="0.2">
      <c r="A235" t="str">
        <f>IF(申込一覧表!P75="","",申込一覧表!AI75)</f>
        <v/>
      </c>
      <c r="B235" t="str">
        <f>IF(A235="","",申込一覧表!AU75)</f>
        <v/>
      </c>
      <c r="C235" t="str">
        <f>IF(A235="","",申込一覧表!AZ75)</f>
        <v/>
      </c>
      <c r="D235" t="str">
        <f>IF(A235="","",申込一覧表!AN75)</f>
        <v/>
      </c>
      <c r="E235">
        <f>申込一覧表!CA75</f>
        <v>0</v>
      </c>
      <c r="F235">
        <v>5</v>
      </c>
      <c r="G235" t="str">
        <f>申込一覧表!BF75</f>
        <v>999:99.99</v>
      </c>
    </row>
    <row r="236" spans="1:7" x14ac:dyDescent="0.2">
      <c r="A236" t="str">
        <f>IF(申込一覧表!P76="","",申込一覧表!AI76)</f>
        <v/>
      </c>
      <c r="B236" t="str">
        <f>IF(A236="","",申込一覧表!AU76)</f>
        <v/>
      </c>
      <c r="C236" t="str">
        <f>IF(A236="","",申込一覧表!AZ76)</f>
        <v/>
      </c>
      <c r="D236" t="str">
        <f>IF(A236="","",申込一覧表!AN76)</f>
        <v/>
      </c>
      <c r="E236">
        <f>申込一覧表!CA76</f>
        <v>0</v>
      </c>
      <c r="F236">
        <v>5</v>
      </c>
      <c r="G236" t="str">
        <f>申込一覧表!BF76</f>
        <v>999:99.99</v>
      </c>
    </row>
    <row r="237" spans="1:7" x14ac:dyDescent="0.2">
      <c r="A237" t="str">
        <f>IF(申込一覧表!P77="","",申込一覧表!AI77)</f>
        <v/>
      </c>
      <c r="B237" t="str">
        <f>IF(A237="","",申込一覧表!AU77)</f>
        <v/>
      </c>
      <c r="C237" t="str">
        <f>IF(A237="","",申込一覧表!AZ77)</f>
        <v/>
      </c>
      <c r="D237" t="str">
        <f>IF(A237="","",申込一覧表!AN77)</f>
        <v/>
      </c>
      <c r="E237">
        <f>申込一覧表!CA77</f>
        <v>0</v>
      </c>
      <c r="F237">
        <v>5</v>
      </c>
      <c r="G237" t="str">
        <f>申込一覧表!BF77</f>
        <v>999:99.99</v>
      </c>
    </row>
    <row r="238" spans="1:7" x14ac:dyDescent="0.2">
      <c r="A238" t="str">
        <f>IF(申込一覧表!P78="","",申込一覧表!AI78)</f>
        <v/>
      </c>
      <c r="B238" t="str">
        <f>IF(A238="","",申込一覧表!AU78)</f>
        <v/>
      </c>
      <c r="C238" t="str">
        <f>IF(A238="","",申込一覧表!AZ78)</f>
        <v/>
      </c>
      <c r="D238" t="str">
        <f>IF(A238="","",申込一覧表!AN78)</f>
        <v/>
      </c>
      <c r="E238">
        <f>申込一覧表!CA78</f>
        <v>0</v>
      </c>
      <c r="F238">
        <v>5</v>
      </c>
      <c r="G238" t="str">
        <f>申込一覧表!BF78</f>
        <v>999:99.99</v>
      </c>
    </row>
    <row r="239" spans="1:7" x14ac:dyDescent="0.2">
      <c r="A239" t="str">
        <f>IF(申込一覧表!P79="","",申込一覧表!AI79)</f>
        <v/>
      </c>
      <c r="B239" t="str">
        <f>IF(A239="","",申込一覧表!AU79)</f>
        <v/>
      </c>
      <c r="C239" t="str">
        <f>IF(A239="","",申込一覧表!AZ79)</f>
        <v/>
      </c>
      <c r="D239" t="str">
        <f>IF(A239="","",申込一覧表!AN79)</f>
        <v/>
      </c>
      <c r="E239">
        <f>申込一覧表!CA79</f>
        <v>0</v>
      </c>
      <c r="F239">
        <v>5</v>
      </c>
      <c r="G239" t="str">
        <f>申込一覧表!BF79</f>
        <v>999:99.99</v>
      </c>
    </row>
    <row r="240" spans="1:7" x14ac:dyDescent="0.2">
      <c r="A240" t="str">
        <f>IF(申込一覧表!P80="","",申込一覧表!AI80)</f>
        <v/>
      </c>
      <c r="B240" t="str">
        <f>IF(A240="","",申込一覧表!AU80)</f>
        <v/>
      </c>
      <c r="C240" t="str">
        <f>IF(A240="","",申込一覧表!AZ80)</f>
        <v/>
      </c>
      <c r="D240" t="str">
        <f>IF(A240="","",申込一覧表!AN80)</f>
        <v/>
      </c>
      <c r="E240">
        <f>申込一覧表!CA80</f>
        <v>0</v>
      </c>
      <c r="F240">
        <v>5</v>
      </c>
      <c r="G240" t="str">
        <f>申込一覧表!BF80</f>
        <v>999:99.99</v>
      </c>
    </row>
    <row r="241" spans="1:7" x14ac:dyDescent="0.2">
      <c r="A241" t="str">
        <f>IF(申込一覧表!P81="","",申込一覧表!AI81)</f>
        <v/>
      </c>
      <c r="B241" t="str">
        <f>IF(A241="","",申込一覧表!AU81)</f>
        <v/>
      </c>
      <c r="C241" t="str">
        <f>IF(A241="","",申込一覧表!AZ81)</f>
        <v/>
      </c>
      <c r="D241" t="str">
        <f>IF(A241="","",申込一覧表!AN81)</f>
        <v/>
      </c>
      <c r="E241">
        <f>申込一覧表!CA81</f>
        <v>0</v>
      </c>
      <c r="F241">
        <v>5</v>
      </c>
      <c r="G241" t="str">
        <f>申込一覧表!BF81</f>
        <v>999:99.99</v>
      </c>
    </row>
    <row r="242" spans="1:7" x14ac:dyDescent="0.2">
      <c r="A242" t="str">
        <f>IF(申込一覧表!P82="","",申込一覧表!AI82)</f>
        <v/>
      </c>
      <c r="B242" t="str">
        <f>IF(A242="","",申込一覧表!AU82)</f>
        <v/>
      </c>
      <c r="C242" t="str">
        <f>IF(A242="","",申込一覧表!AZ82)</f>
        <v/>
      </c>
      <c r="D242" t="str">
        <f>IF(A242="","",申込一覧表!AN82)</f>
        <v/>
      </c>
      <c r="E242">
        <f>申込一覧表!CA82</f>
        <v>0</v>
      </c>
      <c r="F242">
        <v>5</v>
      </c>
      <c r="G242" t="str">
        <f>申込一覧表!BF82</f>
        <v>999:99.99</v>
      </c>
    </row>
    <row r="243" spans="1:7" x14ac:dyDescent="0.2">
      <c r="A243" t="str">
        <f>IF(申込一覧表!P83="","",申込一覧表!AI83)</f>
        <v/>
      </c>
      <c r="B243" t="str">
        <f>IF(A243="","",申込一覧表!AU83)</f>
        <v/>
      </c>
      <c r="C243" t="str">
        <f>IF(A243="","",申込一覧表!AZ83)</f>
        <v/>
      </c>
      <c r="D243" t="str">
        <f>IF(A243="","",申込一覧表!AN83)</f>
        <v/>
      </c>
      <c r="E243">
        <f>申込一覧表!CA83</f>
        <v>0</v>
      </c>
      <c r="F243">
        <v>5</v>
      </c>
      <c r="G243" t="str">
        <f>申込一覧表!BF83</f>
        <v>999:99.99</v>
      </c>
    </row>
    <row r="244" spans="1:7" x14ac:dyDescent="0.2">
      <c r="A244" t="str">
        <f>IF(申込一覧表!P84="","",申込一覧表!AI84)</f>
        <v/>
      </c>
      <c r="B244" t="str">
        <f>IF(A244="","",申込一覧表!AU84)</f>
        <v/>
      </c>
      <c r="C244" t="str">
        <f>IF(A244="","",申込一覧表!AZ84)</f>
        <v/>
      </c>
      <c r="D244" t="str">
        <f>IF(A244="","",申込一覧表!AN84)</f>
        <v/>
      </c>
      <c r="E244">
        <f>申込一覧表!CA84</f>
        <v>0</v>
      </c>
      <c r="F244">
        <v>5</v>
      </c>
      <c r="G244" t="str">
        <f>申込一覧表!BF84</f>
        <v>999:99.99</v>
      </c>
    </row>
    <row r="245" spans="1:7" x14ac:dyDescent="0.2">
      <c r="A245" t="str">
        <f>IF(申込一覧表!P85="","",申込一覧表!AI85)</f>
        <v/>
      </c>
      <c r="B245" t="str">
        <f>IF(A245="","",申込一覧表!AU85)</f>
        <v/>
      </c>
      <c r="C245" t="str">
        <f>IF(A245="","",申込一覧表!AZ85)</f>
        <v/>
      </c>
      <c r="D245" t="str">
        <f>IF(A245="","",申込一覧表!AN85)</f>
        <v/>
      </c>
      <c r="E245">
        <f>申込一覧表!CA85</f>
        <v>0</v>
      </c>
      <c r="F245">
        <v>5</v>
      </c>
      <c r="G245" t="str">
        <f>申込一覧表!BF85</f>
        <v>999:99.99</v>
      </c>
    </row>
    <row r="246" spans="1:7" x14ac:dyDescent="0.2">
      <c r="A246" t="str">
        <f>IF(申込一覧表!P86="","",申込一覧表!AI86)</f>
        <v/>
      </c>
      <c r="B246" t="str">
        <f>IF(A246="","",申込一覧表!AU86)</f>
        <v/>
      </c>
      <c r="C246" t="str">
        <f>IF(A246="","",申込一覧表!AZ86)</f>
        <v/>
      </c>
      <c r="D246" t="str">
        <f>IF(A246="","",申込一覧表!AN86)</f>
        <v/>
      </c>
      <c r="E246">
        <f>申込一覧表!CA86</f>
        <v>0</v>
      </c>
      <c r="F246">
        <v>5</v>
      </c>
      <c r="G246" t="str">
        <f>申込一覧表!BF86</f>
        <v>999:99.99</v>
      </c>
    </row>
    <row r="247" spans="1:7" x14ac:dyDescent="0.2">
      <c r="A247" s="114" t="str">
        <f>IF(申込一覧表!P87="","",申込一覧表!AI87)</f>
        <v/>
      </c>
      <c r="B247" t="str">
        <f>IF(A247="","",申込一覧表!AU87)</f>
        <v/>
      </c>
      <c r="C247" t="str">
        <f>IF(A247="","",申込一覧表!AZ87)</f>
        <v/>
      </c>
      <c r="D247" t="str">
        <f>IF(A247="","",申込一覧表!AN87)</f>
        <v/>
      </c>
      <c r="E247" s="114">
        <f>申込一覧表!CA87</f>
        <v>0</v>
      </c>
      <c r="F247" s="114">
        <v>5</v>
      </c>
      <c r="G247" s="114" t="str">
        <f>申込一覧表!BF87</f>
        <v>999:99.99</v>
      </c>
    </row>
    <row r="248" spans="1:7" x14ac:dyDescent="0.2">
      <c r="A248" t="str">
        <f>IF(申込一覧表!R6="","",申込一覧表!AI6)</f>
        <v/>
      </c>
      <c r="B248" s="24" t="str">
        <f>IF(A248="","",申込一覧表!AV6)</f>
        <v/>
      </c>
      <c r="C248" s="24" t="str">
        <f>IF(A248="","",申込一覧表!BA6)</f>
        <v/>
      </c>
      <c r="D248" s="24" t="str">
        <f>IF(A248="","",申込一覧表!AN6)</f>
        <v/>
      </c>
      <c r="E248">
        <v>0</v>
      </c>
      <c r="F248">
        <v>0</v>
      </c>
      <c r="G248" t="str">
        <f>申込一覧表!BG6</f>
        <v>999:99.99</v>
      </c>
    </row>
    <row r="249" spans="1:7" x14ac:dyDescent="0.2">
      <c r="A249" t="str">
        <f>IF(申込一覧表!R7="","",申込一覧表!AI7)</f>
        <v/>
      </c>
      <c r="B249" t="str">
        <f>IF(A249="","",申込一覧表!AV7)</f>
        <v/>
      </c>
      <c r="C249" t="str">
        <f>IF(A249="","",申込一覧表!BA7)</f>
        <v/>
      </c>
      <c r="D249" t="str">
        <f>IF(A249="","",申込一覧表!AN7)</f>
        <v/>
      </c>
      <c r="E249">
        <v>0</v>
      </c>
      <c r="F249">
        <v>0</v>
      </c>
      <c r="G249" t="str">
        <f>申込一覧表!BG7</f>
        <v>999:99.99</v>
      </c>
    </row>
    <row r="250" spans="1:7" x14ac:dyDescent="0.2">
      <c r="A250" t="str">
        <f>IF(申込一覧表!R8="","",申込一覧表!AI8)</f>
        <v/>
      </c>
      <c r="B250" t="str">
        <f>IF(A250="","",申込一覧表!AV8)</f>
        <v/>
      </c>
      <c r="C250" t="str">
        <f>IF(A250="","",申込一覧表!BA8)</f>
        <v/>
      </c>
      <c r="D250" t="str">
        <f>IF(A250="","",申込一覧表!AN8)</f>
        <v/>
      </c>
      <c r="E250">
        <v>0</v>
      </c>
      <c r="F250">
        <v>0</v>
      </c>
      <c r="G250" t="str">
        <f>申込一覧表!BG8</f>
        <v>999:99.99</v>
      </c>
    </row>
    <row r="251" spans="1:7" x14ac:dyDescent="0.2">
      <c r="A251" t="str">
        <f>IF(申込一覧表!R9="","",申込一覧表!AI9)</f>
        <v/>
      </c>
      <c r="B251" t="str">
        <f>IF(A251="","",申込一覧表!AV9)</f>
        <v/>
      </c>
      <c r="C251" t="str">
        <f>IF(A251="","",申込一覧表!BA9)</f>
        <v/>
      </c>
      <c r="D251" t="str">
        <f>IF(A251="","",申込一覧表!AN9)</f>
        <v/>
      </c>
      <c r="E251">
        <v>0</v>
      </c>
      <c r="F251">
        <v>0</v>
      </c>
      <c r="G251" t="str">
        <f>申込一覧表!BG9</f>
        <v>999:99.99</v>
      </c>
    </row>
    <row r="252" spans="1:7" x14ac:dyDescent="0.2">
      <c r="A252" t="str">
        <f>IF(申込一覧表!R10="","",申込一覧表!AI10)</f>
        <v/>
      </c>
      <c r="B252" t="str">
        <f>IF(A252="","",申込一覧表!AV10)</f>
        <v/>
      </c>
      <c r="C252" t="str">
        <f>IF(A252="","",申込一覧表!BA10)</f>
        <v/>
      </c>
      <c r="D252" t="str">
        <f>IF(A252="","",申込一覧表!AN10)</f>
        <v/>
      </c>
      <c r="E252">
        <v>0</v>
      </c>
      <c r="F252">
        <v>0</v>
      </c>
      <c r="G252" t="str">
        <f>申込一覧表!BG10</f>
        <v>999:99.99</v>
      </c>
    </row>
    <row r="253" spans="1:7" x14ac:dyDescent="0.2">
      <c r="A253" t="str">
        <f>IF(申込一覧表!R11="","",申込一覧表!AI11)</f>
        <v/>
      </c>
      <c r="B253" t="str">
        <f>IF(A253="","",申込一覧表!AV11)</f>
        <v/>
      </c>
      <c r="C253" t="str">
        <f>IF(A253="","",申込一覧表!BA11)</f>
        <v/>
      </c>
      <c r="D253" t="str">
        <f>IF(A253="","",申込一覧表!AN11)</f>
        <v/>
      </c>
      <c r="E253">
        <v>0</v>
      </c>
      <c r="F253">
        <v>0</v>
      </c>
      <c r="G253" t="str">
        <f>申込一覧表!BG11</f>
        <v>999:99.99</v>
      </c>
    </row>
    <row r="254" spans="1:7" x14ac:dyDescent="0.2">
      <c r="A254" t="str">
        <f>IF(申込一覧表!R12="","",申込一覧表!AI12)</f>
        <v/>
      </c>
      <c r="B254" t="str">
        <f>IF(A254="","",申込一覧表!AV12)</f>
        <v/>
      </c>
      <c r="C254" t="str">
        <f>IF(A254="","",申込一覧表!BA12)</f>
        <v/>
      </c>
      <c r="D254" t="str">
        <f>IF(A254="","",申込一覧表!AN12)</f>
        <v/>
      </c>
      <c r="E254">
        <v>0</v>
      </c>
      <c r="F254">
        <v>0</v>
      </c>
      <c r="G254" t="str">
        <f>申込一覧表!BG12</f>
        <v>999:99.99</v>
      </c>
    </row>
    <row r="255" spans="1:7" x14ac:dyDescent="0.2">
      <c r="A255" t="str">
        <f>IF(申込一覧表!R13="","",申込一覧表!AI13)</f>
        <v/>
      </c>
      <c r="B255" t="str">
        <f>IF(A255="","",申込一覧表!AV13)</f>
        <v/>
      </c>
      <c r="C255" t="str">
        <f>IF(A255="","",申込一覧表!BA13)</f>
        <v/>
      </c>
      <c r="D255" t="str">
        <f>IF(A255="","",申込一覧表!AN13)</f>
        <v/>
      </c>
      <c r="E255">
        <v>0</v>
      </c>
      <c r="F255">
        <v>0</v>
      </c>
      <c r="G255" t="str">
        <f>申込一覧表!BG13</f>
        <v>999:99.99</v>
      </c>
    </row>
    <row r="256" spans="1:7" x14ac:dyDescent="0.2">
      <c r="A256" t="str">
        <f>IF(申込一覧表!R14="","",申込一覧表!AI14)</f>
        <v/>
      </c>
      <c r="B256" t="str">
        <f>IF(A256="","",申込一覧表!AV14)</f>
        <v/>
      </c>
      <c r="C256" t="str">
        <f>IF(A256="","",申込一覧表!BA14)</f>
        <v/>
      </c>
      <c r="D256" t="str">
        <f>IF(A256="","",申込一覧表!AN14)</f>
        <v/>
      </c>
      <c r="E256">
        <v>0</v>
      </c>
      <c r="F256">
        <v>0</v>
      </c>
      <c r="G256" t="str">
        <f>申込一覧表!BG14</f>
        <v>999:99.99</v>
      </c>
    </row>
    <row r="257" spans="1:7" x14ac:dyDescent="0.2">
      <c r="A257" t="str">
        <f>IF(申込一覧表!R15="","",申込一覧表!AI15)</f>
        <v/>
      </c>
      <c r="B257" t="str">
        <f>IF(A257="","",申込一覧表!AV15)</f>
        <v/>
      </c>
      <c r="C257" t="str">
        <f>IF(A257="","",申込一覧表!BA15)</f>
        <v/>
      </c>
      <c r="D257" t="str">
        <f>IF(A257="","",申込一覧表!AN15)</f>
        <v/>
      </c>
      <c r="E257">
        <v>0</v>
      </c>
      <c r="F257">
        <v>0</v>
      </c>
      <c r="G257" t="str">
        <f>申込一覧表!BG15</f>
        <v>999:99.99</v>
      </c>
    </row>
    <row r="258" spans="1:7" x14ac:dyDescent="0.2">
      <c r="A258" t="str">
        <f>IF(申込一覧表!R16="","",申込一覧表!AI16)</f>
        <v/>
      </c>
      <c r="B258" t="str">
        <f>IF(A258="","",申込一覧表!AV16)</f>
        <v/>
      </c>
      <c r="C258" t="str">
        <f>IF(A258="","",申込一覧表!BA16)</f>
        <v/>
      </c>
      <c r="D258" t="str">
        <f>IF(A258="","",申込一覧表!AN16)</f>
        <v/>
      </c>
      <c r="E258">
        <v>0</v>
      </c>
      <c r="F258">
        <v>0</v>
      </c>
      <c r="G258" t="str">
        <f>申込一覧表!BG16</f>
        <v>999:99.99</v>
      </c>
    </row>
    <row r="259" spans="1:7" x14ac:dyDescent="0.2">
      <c r="A259" t="str">
        <f>IF(申込一覧表!R17="","",申込一覧表!AI17)</f>
        <v/>
      </c>
      <c r="B259" t="str">
        <f>IF(A259="","",申込一覧表!AV17)</f>
        <v/>
      </c>
      <c r="C259" t="str">
        <f>IF(A259="","",申込一覧表!BA17)</f>
        <v/>
      </c>
      <c r="D259" t="str">
        <f>IF(A259="","",申込一覧表!AN17)</f>
        <v/>
      </c>
      <c r="E259">
        <v>0</v>
      </c>
      <c r="F259">
        <v>0</v>
      </c>
      <c r="G259" t="str">
        <f>申込一覧表!BG17</f>
        <v>999:99.99</v>
      </c>
    </row>
    <row r="260" spans="1:7" x14ac:dyDescent="0.2">
      <c r="A260" t="str">
        <f>IF(申込一覧表!R18="","",申込一覧表!AI18)</f>
        <v/>
      </c>
      <c r="B260" t="str">
        <f>IF(A260="","",申込一覧表!AV18)</f>
        <v/>
      </c>
      <c r="C260" t="str">
        <f>IF(A260="","",申込一覧表!BA18)</f>
        <v/>
      </c>
      <c r="D260" t="str">
        <f>IF(A260="","",申込一覧表!AN18)</f>
        <v/>
      </c>
      <c r="E260">
        <v>0</v>
      </c>
      <c r="F260">
        <v>0</v>
      </c>
      <c r="G260" t="str">
        <f>申込一覧表!BG18</f>
        <v>999:99.99</v>
      </c>
    </row>
    <row r="261" spans="1:7" x14ac:dyDescent="0.2">
      <c r="A261" t="str">
        <f>IF(申込一覧表!R19="","",申込一覧表!AI19)</f>
        <v/>
      </c>
      <c r="B261" t="str">
        <f>IF(A261="","",申込一覧表!AV19)</f>
        <v/>
      </c>
      <c r="C261" t="str">
        <f>IF(A261="","",申込一覧表!BA19)</f>
        <v/>
      </c>
      <c r="D261" t="str">
        <f>IF(A261="","",申込一覧表!AN19)</f>
        <v/>
      </c>
      <c r="E261">
        <v>0</v>
      </c>
      <c r="F261">
        <v>0</v>
      </c>
      <c r="G261" t="str">
        <f>申込一覧表!BG19</f>
        <v>999:99.99</v>
      </c>
    </row>
    <row r="262" spans="1:7" x14ac:dyDescent="0.2">
      <c r="A262" t="str">
        <f>IF(申込一覧表!R20="","",申込一覧表!AI20)</f>
        <v/>
      </c>
      <c r="B262" t="str">
        <f>IF(A262="","",申込一覧表!AV20)</f>
        <v/>
      </c>
      <c r="C262" t="str">
        <f>IF(A262="","",申込一覧表!BA20)</f>
        <v/>
      </c>
      <c r="D262" t="str">
        <f>IF(A262="","",申込一覧表!AN20)</f>
        <v/>
      </c>
      <c r="E262">
        <v>0</v>
      </c>
      <c r="F262">
        <v>0</v>
      </c>
      <c r="G262" t="str">
        <f>申込一覧表!BG20</f>
        <v>999:99.99</v>
      </c>
    </row>
    <row r="263" spans="1:7" x14ac:dyDescent="0.2">
      <c r="A263" t="str">
        <f>IF(申込一覧表!R21="","",申込一覧表!AI21)</f>
        <v/>
      </c>
      <c r="B263" t="str">
        <f>IF(A263="","",申込一覧表!AV21)</f>
        <v/>
      </c>
      <c r="C263" t="str">
        <f>IF(A263="","",申込一覧表!BA21)</f>
        <v/>
      </c>
      <c r="D263" t="str">
        <f>IF(A263="","",申込一覧表!AN21)</f>
        <v/>
      </c>
      <c r="E263">
        <v>0</v>
      </c>
      <c r="F263">
        <v>0</v>
      </c>
      <c r="G263" t="str">
        <f>申込一覧表!BG21</f>
        <v>999:99.99</v>
      </c>
    </row>
    <row r="264" spans="1:7" x14ac:dyDescent="0.2">
      <c r="A264" t="str">
        <f>IF(申込一覧表!R22="","",申込一覧表!AI22)</f>
        <v/>
      </c>
      <c r="B264" t="str">
        <f>IF(A264="","",申込一覧表!AV22)</f>
        <v/>
      </c>
      <c r="C264" t="str">
        <f>IF(A264="","",申込一覧表!BA22)</f>
        <v/>
      </c>
      <c r="D264" t="str">
        <f>IF(A264="","",申込一覧表!AN22)</f>
        <v/>
      </c>
      <c r="E264">
        <v>0</v>
      </c>
      <c r="F264">
        <v>0</v>
      </c>
      <c r="G264" t="str">
        <f>申込一覧表!BG22</f>
        <v>999:99.99</v>
      </c>
    </row>
    <row r="265" spans="1:7" x14ac:dyDescent="0.2">
      <c r="A265" t="str">
        <f>IF(申込一覧表!R23="","",申込一覧表!AI23)</f>
        <v/>
      </c>
      <c r="B265" t="str">
        <f>IF(A265="","",申込一覧表!AV23)</f>
        <v/>
      </c>
      <c r="C265" t="str">
        <f>IF(A265="","",申込一覧表!BA23)</f>
        <v/>
      </c>
      <c r="D265" t="str">
        <f>IF(A265="","",申込一覧表!AN23)</f>
        <v/>
      </c>
      <c r="E265">
        <v>0</v>
      </c>
      <c r="F265">
        <v>0</v>
      </c>
      <c r="G265" t="str">
        <f>申込一覧表!BG23</f>
        <v>999:99.99</v>
      </c>
    </row>
    <row r="266" spans="1:7" x14ac:dyDescent="0.2">
      <c r="A266" t="str">
        <f>IF(申込一覧表!R24="","",申込一覧表!AI24)</f>
        <v/>
      </c>
      <c r="B266" t="str">
        <f>IF(A266="","",申込一覧表!AV24)</f>
        <v/>
      </c>
      <c r="C266" t="str">
        <f>IF(A266="","",申込一覧表!BA24)</f>
        <v/>
      </c>
      <c r="D266" t="str">
        <f>IF(A266="","",申込一覧表!AN24)</f>
        <v/>
      </c>
      <c r="E266">
        <v>0</v>
      </c>
      <c r="F266">
        <v>0</v>
      </c>
      <c r="G266" t="str">
        <f>申込一覧表!BG24</f>
        <v>999:99.99</v>
      </c>
    </row>
    <row r="267" spans="1:7" x14ac:dyDescent="0.2">
      <c r="A267" t="str">
        <f>IF(申込一覧表!R25="","",申込一覧表!AI25)</f>
        <v/>
      </c>
      <c r="B267" t="str">
        <f>IF(A267="","",申込一覧表!AV25)</f>
        <v/>
      </c>
      <c r="C267" t="str">
        <f>IF(A267="","",申込一覧表!BA25)</f>
        <v/>
      </c>
      <c r="D267" t="str">
        <f>IF(A267="","",申込一覧表!AN25)</f>
        <v/>
      </c>
      <c r="E267">
        <v>0</v>
      </c>
      <c r="F267">
        <v>0</v>
      </c>
      <c r="G267" t="str">
        <f>申込一覧表!BG25</f>
        <v>999:99.99</v>
      </c>
    </row>
    <row r="268" spans="1:7" x14ac:dyDescent="0.2">
      <c r="A268" t="str">
        <f>IF(申込一覧表!R26="","",申込一覧表!AI26)</f>
        <v/>
      </c>
      <c r="B268" t="str">
        <f>IF(A268="","",申込一覧表!AV26)</f>
        <v/>
      </c>
      <c r="C268" t="str">
        <f>IF(A268="","",申込一覧表!BA26)</f>
        <v/>
      </c>
      <c r="D268" t="str">
        <f>IF(A268="","",申込一覧表!AN26)</f>
        <v/>
      </c>
      <c r="E268">
        <v>0</v>
      </c>
      <c r="F268">
        <v>0</v>
      </c>
      <c r="G268" t="str">
        <f>申込一覧表!BG26</f>
        <v>999:99.99</v>
      </c>
    </row>
    <row r="269" spans="1:7" x14ac:dyDescent="0.2">
      <c r="A269" t="str">
        <f>IF(申込一覧表!R27="","",申込一覧表!AI27)</f>
        <v/>
      </c>
      <c r="B269" t="str">
        <f>IF(A269="","",申込一覧表!AV27)</f>
        <v/>
      </c>
      <c r="C269" t="str">
        <f>IF(A269="","",申込一覧表!BA27)</f>
        <v/>
      </c>
      <c r="D269" t="str">
        <f>IF(A269="","",申込一覧表!AN27)</f>
        <v/>
      </c>
      <c r="E269">
        <v>0</v>
      </c>
      <c r="F269">
        <v>0</v>
      </c>
      <c r="G269" t="str">
        <f>申込一覧表!BG27</f>
        <v>999:99.99</v>
      </c>
    </row>
    <row r="270" spans="1:7" x14ac:dyDescent="0.2">
      <c r="A270" t="str">
        <f>IF(申込一覧表!R28="","",申込一覧表!AI28)</f>
        <v/>
      </c>
      <c r="B270" t="str">
        <f>IF(A270="","",申込一覧表!AV28)</f>
        <v/>
      </c>
      <c r="C270" t="str">
        <f>IF(A270="","",申込一覧表!BA28)</f>
        <v/>
      </c>
      <c r="D270" t="str">
        <f>IF(A270="","",申込一覧表!AN28)</f>
        <v/>
      </c>
      <c r="E270">
        <v>0</v>
      </c>
      <c r="F270">
        <v>0</v>
      </c>
      <c r="G270" t="str">
        <f>申込一覧表!BG28</f>
        <v>999:99.99</v>
      </c>
    </row>
    <row r="271" spans="1:7" x14ac:dyDescent="0.2">
      <c r="A271" t="str">
        <f>IF(申込一覧表!R29="","",申込一覧表!AI29)</f>
        <v/>
      </c>
      <c r="B271" t="str">
        <f>IF(A271="","",申込一覧表!AV29)</f>
        <v/>
      </c>
      <c r="C271" t="str">
        <f>IF(A271="","",申込一覧表!BA29)</f>
        <v/>
      </c>
      <c r="D271" t="str">
        <f>IF(A271="","",申込一覧表!AN29)</f>
        <v/>
      </c>
      <c r="E271">
        <v>0</v>
      </c>
      <c r="F271">
        <v>0</v>
      </c>
      <c r="G271" t="str">
        <f>申込一覧表!BG29</f>
        <v>999:99.99</v>
      </c>
    </row>
    <row r="272" spans="1:7" x14ac:dyDescent="0.2">
      <c r="A272" t="str">
        <f>IF(申込一覧表!R30="","",申込一覧表!AI30)</f>
        <v/>
      </c>
      <c r="B272" t="str">
        <f>IF(A272="","",申込一覧表!AV30)</f>
        <v/>
      </c>
      <c r="C272" t="str">
        <f>IF(A272="","",申込一覧表!BA30)</f>
        <v/>
      </c>
      <c r="D272" t="str">
        <f>IF(A272="","",申込一覧表!AN30)</f>
        <v/>
      </c>
      <c r="E272">
        <v>0</v>
      </c>
      <c r="F272">
        <v>0</v>
      </c>
      <c r="G272" t="str">
        <f>申込一覧表!BG30</f>
        <v>999:99.99</v>
      </c>
    </row>
    <row r="273" spans="1:7" x14ac:dyDescent="0.2">
      <c r="A273" t="str">
        <f>IF(申込一覧表!R31="","",申込一覧表!AI31)</f>
        <v/>
      </c>
      <c r="B273" t="str">
        <f>IF(A273="","",申込一覧表!AV31)</f>
        <v/>
      </c>
      <c r="C273" t="str">
        <f>IF(A273="","",申込一覧表!BA31)</f>
        <v/>
      </c>
      <c r="D273" t="str">
        <f>IF(A273="","",申込一覧表!AN31)</f>
        <v/>
      </c>
      <c r="E273">
        <v>0</v>
      </c>
      <c r="F273">
        <v>0</v>
      </c>
      <c r="G273" t="str">
        <f>申込一覧表!BG31</f>
        <v>999:99.99</v>
      </c>
    </row>
    <row r="274" spans="1:7" x14ac:dyDescent="0.2">
      <c r="A274" t="str">
        <f>IF(申込一覧表!R32="","",申込一覧表!AI32)</f>
        <v/>
      </c>
      <c r="B274" t="str">
        <f>IF(A274="","",申込一覧表!AV32)</f>
        <v/>
      </c>
      <c r="C274" t="str">
        <f>IF(A274="","",申込一覧表!BA32)</f>
        <v/>
      </c>
      <c r="D274" t="str">
        <f>IF(A274="","",申込一覧表!AN32)</f>
        <v/>
      </c>
      <c r="E274">
        <v>0</v>
      </c>
      <c r="F274">
        <v>0</v>
      </c>
      <c r="G274" t="str">
        <f>申込一覧表!BG32</f>
        <v>999:99.99</v>
      </c>
    </row>
    <row r="275" spans="1:7" x14ac:dyDescent="0.2">
      <c r="A275" t="str">
        <f>IF(申込一覧表!R33="","",申込一覧表!AI33)</f>
        <v/>
      </c>
      <c r="B275" t="str">
        <f>IF(A275="","",申込一覧表!AV33)</f>
        <v/>
      </c>
      <c r="C275" t="str">
        <f>IF(A275="","",申込一覧表!BA33)</f>
        <v/>
      </c>
      <c r="D275" t="str">
        <f>IF(A275="","",申込一覧表!AN33)</f>
        <v/>
      </c>
      <c r="E275">
        <v>0</v>
      </c>
      <c r="F275">
        <v>0</v>
      </c>
      <c r="G275" t="str">
        <f>申込一覧表!BG33</f>
        <v>999:99.99</v>
      </c>
    </row>
    <row r="276" spans="1:7" x14ac:dyDescent="0.2">
      <c r="A276" t="str">
        <f>IF(申込一覧表!R34="","",申込一覧表!AI34)</f>
        <v/>
      </c>
      <c r="B276" t="str">
        <f>IF(A276="","",申込一覧表!AV34)</f>
        <v/>
      </c>
      <c r="C276" t="str">
        <f>IF(A276="","",申込一覧表!BA34)</f>
        <v/>
      </c>
      <c r="D276" t="str">
        <f>IF(A276="","",申込一覧表!AN34)</f>
        <v/>
      </c>
      <c r="E276">
        <v>0</v>
      </c>
      <c r="F276">
        <v>0</v>
      </c>
      <c r="G276" t="str">
        <f>申込一覧表!BG34</f>
        <v>999:99.99</v>
      </c>
    </row>
    <row r="277" spans="1:7" x14ac:dyDescent="0.2">
      <c r="A277" t="str">
        <f>IF(申込一覧表!R35="","",申込一覧表!AI35)</f>
        <v/>
      </c>
      <c r="B277" t="str">
        <f>IF(A277="","",申込一覧表!AV35)</f>
        <v/>
      </c>
      <c r="C277" t="str">
        <f>IF(A277="","",申込一覧表!BA35)</f>
        <v/>
      </c>
      <c r="D277" t="str">
        <f>IF(A277="","",申込一覧表!AN35)</f>
        <v/>
      </c>
      <c r="E277">
        <v>0</v>
      </c>
      <c r="F277">
        <v>0</v>
      </c>
      <c r="G277" t="str">
        <f>申込一覧表!BG35</f>
        <v>999:99.99</v>
      </c>
    </row>
    <row r="278" spans="1:7" x14ac:dyDescent="0.2">
      <c r="A278" t="str">
        <f>IF(申込一覧表!R36="","",申込一覧表!AI36)</f>
        <v/>
      </c>
      <c r="B278" t="str">
        <f>IF(A278="","",申込一覧表!AV36)</f>
        <v/>
      </c>
      <c r="C278" t="str">
        <f>IF(A278="","",申込一覧表!BA36)</f>
        <v/>
      </c>
      <c r="D278" t="str">
        <f>IF(A278="","",申込一覧表!AN36)</f>
        <v/>
      </c>
      <c r="E278">
        <v>0</v>
      </c>
      <c r="F278">
        <v>0</v>
      </c>
      <c r="G278" t="str">
        <f>申込一覧表!BG36</f>
        <v>999:99.99</v>
      </c>
    </row>
    <row r="279" spans="1:7" x14ac:dyDescent="0.2">
      <c r="A279" t="str">
        <f>IF(申込一覧表!R37="","",申込一覧表!AI37)</f>
        <v/>
      </c>
      <c r="B279" t="str">
        <f>IF(A279="","",申込一覧表!AV37)</f>
        <v/>
      </c>
      <c r="C279" t="str">
        <f>IF(A279="","",申込一覧表!BA37)</f>
        <v/>
      </c>
      <c r="D279" t="str">
        <f>IF(A279="","",申込一覧表!AN37)</f>
        <v/>
      </c>
      <c r="E279">
        <v>0</v>
      </c>
      <c r="F279">
        <v>0</v>
      </c>
      <c r="G279" t="str">
        <f>申込一覧表!BG37</f>
        <v>999:99.99</v>
      </c>
    </row>
    <row r="280" spans="1:7" x14ac:dyDescent="0.2">
      <c r="A280" t="str">
        <f>IF(申込一覧表!R38="","",申込一覧表!AI38)</f>
        <v/>
      </c>
      <c r="B280" t="str">
        <f>IF(A280="","",申込一覧表!AV38)</f>
        <v/>
      </c>
      <c r="C280" t="str">
        <f>IF(A280="","",申込一覧表!BA38)</f>
        <v/>
      </c>
      <c r="D280" t="str">
        <f>IF(A280="","",申込一覧表!AN38)</f>
        <v/>
      </c>
      <c r="E280">
        <v>0</v>
      </c>
      <c r="F280">
        <v>0</v>
      </c>
      <c r="G280" t="str">
        <f>申込一覧表!BG38</f>
        <v>999:99.99</v>
      </c>
    </row>
    <row r="281" spans="1:7" x14ac:dyDescent="0.2">
      <c r="A281" t="str">
        <f>IF(申込一覧表!R39="","",申込一覧表!AI39)</f>
        <v/>
      </c>
      <c r="B281" t="str">
        <f>IF(A281="","",申込一覧表!AV39)</f>
        <v/>
      </c>
      <c r="C281" t="str">
        <f>IF(A281="","",申込一覧表!BA39)</f>
        <v/>
      </c>
      <c r="D281" t="str">
        <f>IF(A281="","",申込一覧表!AN39)</f>
        <v/>
      </c>
      <c r="E281">
        <v>0</v>
      </c>
      <c r="F281">
        <v>0</v>
      </c>
      <c r="G281" t="str">
        <f>申込一覧表!BG39</f>
        <v>999:99.99</v>
      </c>
    </row>
    <row r="282" spans="1:7" x14ac:dyDescent="0.2">
      <c r="A282" t="str">
        <f>IF(申込一覧表!R40="","",申込一覧表!AI40)</f>
        <v/>
      </c>
      <c r="B282" t="str">
        <f>IF(A282="","",申込一覧表!AV40)</f>
        <v/>
      </c>
      <c r="C282" t="str">
        <f>IF(A282="","",申込一覧表!BA40)</f>
        <v/>
      </c>
      <c r="D282" t="str">
        <f>IF(A282="","",申込一覧表!AN40)</f>
        <v/>
      </c>
      <c r="E282">
        <v>0</v>
      </c>
      <c r="F282">
        <v>0</v>
      </c>
      <c r="G282" t="str">
        <f>申込一覧表!BG40</f>
        <v>999:99.99</v>
      </c>
    </row>
    <row r="283" spans="1:7" x14ac:dyDescent="0.2">
      <c r="A283" t="str">
        <f>IF(申込一覧表!R41="","",申込一覧表!AI41)</f>
        <v/>
      </c>
      <c r="B283" t="str">
        <f>IF(A283="","",申込一覧表!AV41)</f>
        <v/>
      </c>
      <c r="C283" t="str">
        <f>IF(A283="","",申込一覧表!BA41)</f>
        <v/>
      </c>
      <c r="D283" t="str">
        <f>IF(A283="","",申込一覧表!AN41)</f>
        <v/>
      </c>
      <c r="E283">
        <v>0</v>
      </c>
      <c r="F283">
        <v>0</v>
      </c>
      <c r="G283" t="str">
        <f>申込一覧表!BG41</f>
        <v>999:99.99</v>
      </c>
    </row>
    <row r="284" spans="1:7" x14ac:dyDescent="0.2">
      <c r="A284" t="str">
        <f>IF(申込一覧表!R42="","",申込一覧表!AI42)</f>
        <v/>
      </c>
      <c r="B284" t="str">
        <f>IF(A284="","",申込一覧表!AV42)</f>
        <v/>
      </c>
      <c r="C284" t="str">
        <f>IF(A284="","",申込一覧表!BA42)</f>
        <v/>
      </c>
      <c r="D284" t="str">
        <f>IF(A284="","",申込一覧表!AN42)</f>
        <v/>
      </c>
      <c r="E284">
        <v>0</v>
      </c>
      <c r="F284">
        <v>0</v>
      </c>
      <c r="G284" t="str">
        <f>申込一覧表!BG42</f>
        <v>999:99.99</v>
      </c>
    </row>
    <row r="285" spans="1:7" x14ac:dyDescent="0.2">
      <c r="A285" t="str">
        <f>IF(申込一覧表!R43="","",申込一覧表!AI43)</f>
        <v/>
      </c>
      <c r="B285" t="str">
        <f>IF(A285="","",申込一覧表!AV43)</f>
        <v/>
      </c>
      <c r="C285" t="str">
        <f>IF(A285="","",申込一覧表!BA43)</f>
        <v/>
      </c>
      <c r="D285" t="str">
        <f>IF(A285="","",申込一覧表!AN43)</f>
        <v/>
      </c>
      <c r="E285">
        <v>0</v>
      </c>
      <c r="F285">
        <v>0</v>
      </c>
      <c r="G285" t="str">
        <f>申込一覧表!BG43</f>
        <v>999:99.99</v>
      </c>
    </row>
    <row r="286" spans="1:7" x14ac:dyDescent="0.2">
      <c r="A286" t="str">
        <f>IF(申込一覧表!R44="","",申込一覧表!AI44)</f>
        <v/>
      </c>
      <c r="B286" t="str">
        <f>IF(A286="","",申込一覧表!AV44)</f>
        <v/>
      </c>
      <c r="C286" t="str">
        <f>IF(A286="","",申込一覧表!BA44)</f>
        <v/>
      </c>
      <c r="D286" t="str">
        <f>IF(A286="","",申込一覧表!AN44)</f>
        <v/>
      </c>
      <c r="E286">
        <v>0</v>
      </c>
      <c r="F286">
        <v>0</v>
      </c>
      <c r="G286" t="str">
        <f>申込一覧表!BG44</f>
        <v>999:99.99</v>
      </c>
    </row>
    <row r="287" spans="1:7" x14ac:dyDescent="0.2">
      <c r="A287" t="str">
        <f>IF(申込一覧表!R45="","",申込一覧表!AI45)</f>
        <v/>
      </c>
      <c r="B287" s="114" t="str">
        <f>IF(A287="","",申込一覧表!AV45)</f>
        <v/>
      </c>
      <c r="C287" s="114" t="str">
        <f>IF(A287="","",申込一覧表!BA45)</f>
        <v/>
      </c>
      <c r="D287" s="114" t="str">
        <f>IF(A287="","",申込一覧表!AN45)</f>
        <v/>
      </c>
      <c r="E287" s="114">
        <v>0</v>
      </c>
      <c r="F287" s="114">
        <v>0</v>
      </c>
      <c r="G287" s="114" t="str">
        <f>申込一覧表!BG45</f>
        <v>999:99.99</v>
      </c>
    </row>
    <row r="288" spans="1:7" x14ac:dyDescent="0.2">
      <c r="B288" t="str">
        <f>IF(A288="","",申込一覧表!AV46)</f>
        <v/>
      </c>
      <c r="C288" t="str">
        <f>IF(A288="","",申込一覧表!BA46)</f>
        <v/>
      </c>
      <c r="D288" t="str">
        <f>IF(A288="","",申込一覧表!AN46)</f>
        <v/>
      </c>
    </row>
    <row r="289" spans="1:7" x14ac:dyDescent="0.2">
      <c r="B289" s="114" t="str">
        <f>IF(A289="","",申込一覧表!AV47)</f>
        <v/>
      </c>
      <c r="C289" s="114" t="str">
        <f>IF(A289="","",申込一覧表!BA47)</f>
        <v/>
      </c>
      <c r="D289" s="114" t="str">
        <f>IF(A289="","",申込一覧表!AN47)</f>
        <v/>
      </c>
      <c r="E289" s="114"/>
      <c r="F289" s="114"/>
      <c r="G289" s="114"/>
    </row>
    <row r="290" spans="1:7" x14ac:dyDescent="0.2">
      <c r="A290" t="str">
        <f>IF(申込一覧表!R48="","",申込一覧表!AI48)</f>
        <v/>
      </c>
      <c r="B290" t="str">
        <f>IF(A290="","",申込一覧表!AV48)</f>
        <v/>
      </c>
      <c r="C290" t="str">
        <f>IF(A290="","",申込一覧表!BA48)</f>
        <v/>
      </c>
      <c r="D290" t="str">
        <f>IF(A290="","",申込一覧表!AN48)</f>
        <v/>
      </c>
      <c r="E290">
        <v>0</v>
      </c>
      <c r="F290">
        <v>5</v>
      </c>
      <c r="G290" t="str">
        <f>申込一覧表!BG48</f>
        <v>999:99.99</v>
      </c>
    </row>
    <row r="291" spans="1:7" x14ac:dyDescent="0.2">
      <c r="A291" t="str">
        <f>IF(申込一覧表!R49="","",申込一覧表!AI49)</f>
        <v/>
      </c>
      <c r="B291" t="str">
        <f>IF(A291="","",申込一覧表!AV49)</f>
        <v/>
      </c>
      <c r="C291" t="str">
        <f>IF(A291="","",申込一覧表!BA49)</f>
        <v/>
      </c>
      <c r="D291" t="str">
        <f>IF(A291="","",申込一覧表!AN49)</f>
        <v/>
      </c>
      <c r="E291">
        <v>0</v>
      </c>
      <c r="F291">
        <v>5</v>
      </c>
      <c r="G291" t="str">
        <f>申込一覧表!BG49</f>
        <v>999:99.99</v>
      </c>
    </row>
    <row r="292" spans="1:7" x14ac:dyDescent="0.2">
      <c r="A292" t="str">
        <f>IF(申込一覧表!R50="","",申込一覧表!AI50)</f>
        <v/>
      </c>
      <c r="B292" t="str">
        <f>IF(A292="","",申込一覧表!AV50)</f>
        <v/>
      </c>
      <c r="C292" t="str">
        <f>IF(A292="","",申込一覧表!BA50)</f>
        <v/>
      </c>
      <c r="D292" t="str">
        <f>IF(A292="","",申込一覧表!AN50)</f>
        <v/>
      </c>
      <c r="E292">
        <v>0</v>
      </c>
      <c r="F292">
        <v>5</v>
      </c>
      <c r="G292" t="str">
        <f>申込一覧表!BG50</f>
        <v>999:99.99</v>
      </c>
    </row>
    <row r="293" spans="1:7" x14ac:dyDescent="0.2">
      <c r="A293" t="str">
        <f>IF(申込一覧表!R51="","",申込一覧表!AI51)</f>
        <v/>
      </c>
      <c r="B293" t="str">
        <f>IF(A293="","",申込一覧表!AV51)</f>
        <v/>
      </c>
      <c r="C293" t="str">
        <f>IF(A293="","",申込一覧表!BA51)</f>
        <v/>
      </c>
      <c r="D293" t="str">
        <f>IF(A293="","",申込一覧表!AN51)</f>
        <v/>
      </c>
      <c r="E293">
        <v>0</v>
      </c>
      <c r="F293">
        <v>5</v>
      </c>
      <c r="G293" t="str">
        <f>申込一覧表!BG51</f>
        <v>999:99.99</v>
      </c>
    </row>
    <row r="294" spans="1:7" x14ac:dyDescent="0.2">
      <c r="A294" t="str">
        <f>IF(申込一覧表!R52="","",申込一覧表!AI52)</f>
        <v/>
      </c>
      <c r="B294" t="str">
        <f>IF(A294="","",申込一覧表!AV52)</f>
        <v/>
      </c>
      <c r="C294" t="str">
        <f>IF(A294="","",申込一覧表!BA52)</f>
        <v/>
      </c>
      <c r="D294" t="str">
        <f>IF(A294="","",申込一覧表!AN52)</f>
        <v/>
      </c>
      <c r="E294">
        <v>0</v>
      </c>
      <c r="F294">
        <v>5</v>
      </c>
      <c r="G294" t="str">
        <f>申込一覧表!BG52</f>
        <v>999:99.99</v>
      </c>
    </row>
    <row r="295" spans="1:7" x14ac:dyDescent="0.2">
      <c r="A295" t="str">
        <f>IF(申込一覧表!R53="","",申込一覧表!AI53)</f>
        <v/>
      </c>
      <c r="B295" t="str">
        <f>IF(A295="","",申込一覧表!AV53)</f>
        <v/>
      </c>
      <c r="C295" t="str">
        <f>IF(A295="","",申込一覧表!BA53)</f>
        <v/>
      </c>
      <c r="D295" t="str">
        <f>IF(A295="","",申込一覧表!AN53)</f>
        <v/>
      </c>
      <c r="E295">
        <v>0</v>
      </c>
      <c r="F295">
        <v>5</v>
      </c>
      <c r="G295" t="str">
        <f>申込一覧表!BG53</f>
        <v>999:99.99</v>
      </c>
    </row>
    <row r="296" spans="1:7" x14ac:dyDescent="0.2">
      <c r="A296" t="str">
        <f>IF(申込一覧表!R54="","",申込一覧表!AI54)</f>
        <v/>
      </c>
      <c r="B296" t="str">
        <f>IF(A296="","",申込一覧表!AV54)</f>
        <v/>
      </c>
      <c r="C296" t="str">
        <f>IF(A296="","",申込一覧表!BA54)</f>
        <v/>
      </c>
      <c r="D296" t="str">
        <f>IF(A296="","",申込一覧表!AN54)</f>
        <v/>
      </c>
      <c r="E296">
        <v>0</v>
      </c>
      <c r="F296">
        <v>5</v>
      </c>
      <c r="G296" t="str">
        <f>申込一覧表!BG54</f>
        <v>999:99.99</v>
      </c>
    </row>
    <row r="297" spans="1:7" x14ac:dyDescent="0.2">
      <c r="A297" t="str">
        <f>IF(申込一覧表!R55="","",申込一覧表!AI55)</f>
        <v/>
      </c>
      <c r="B297" t="str">
        <f>IF(A297="","",申込一覧表!AV55)</f>
        <v/>
      </c>
      <c r="C297" t="str">
        <f>IF(A297="","",申込一覧表!BA55)</f>
        <v/>
      </c>
      <c r="D297" t="str">
        <f>IF(A297="","",申込一覧表!AN55)</f>
        <v/>
      </c>
      <c r="E297">
        <v>0</v>
      </c>
      <c r="F297">
        <v>5</v>
      </c>
      <c r="G297" t="str">
        <f>申込一覧表!BG55</f>
        <v>999:99.99</v>
      </c>
    </row>
    <row r="298" spans="1:7" x14ac:dyDescent="0.2">
      <c r="A298" t="str">
        <f>IF(申込一覧表!R56="","",申込一覧表!AI56)</f>
        <v/>
      </c>
      <c r="B298" t="str">
        <f>IF(A298="","",申込一覧表!AV56)</f>
        <v/>
      </c>
      <c r="C298" t="str">
        <f>IF(A298="","",申込一覧表!BA56)</f>
        <v/>
      </c>
      <c r="D298" t="str">
        <f>IF(A298="","",申込一覧表!AN56)</f>
        <v/>
      </c>
      <c r="E298">
        <v>0</v>
      </c>
      <c r="F298">
        <v>5</v>
      </c>
      <c r="G298" t="str">
        <f>申込一覧表!BG56</f>
        <v>999:99.99</v>
      </c>
    </row>
    <row r="299" spans="1:7" x14ac:dyDescent="0.2">
      <c r="A299" t="str">
        <f>IF(申込一覧表!R57="","",申込一覧表!AI57)</f>
        <v/>
      </c>
      <c r="B299" t="str">
        <f>IF(A299="","",申込一覧表!AV57)</f>
        <v/>
      </c>
      <c r="C299" t="str">
        <f>IF(A299="","",申込一覧表!BA57)</f>
        <v/>
      </c>
      <c r="D299" t="str">
        <f>IF(A299="","",申込一覧表!AN57)</f>
        <v/>
      </c>
      <c r="E299">
        <v>0</v>
      </c>
      <c r="F299">
        <v>5</v>
      </c>
      <c r="G299" t="str">
        <f>申込一覧表!BG57</f>
        <v>999:99.99</v>
      </c>
    </row>
    <row r="300" spans="1:7" x14ac:dyDescent="0.2">
      <c r="A300" t="str">
        <f>IF(申込一覧表!R58="","",申込一覧表!AI58)</f>
        <v/>
      </c>
      <c r="B300" t="str">
        <f>IF(A300="","",申込一覧表!AV58)</f>
        <v/>
      </c>
      <c r="C300" t="str">
        <f>IF(A300="","",申込一覧表!BA58)</f>
        <v/>
      </c>
      <c r="D300" t="str">
        <f>IF(A300="","",申込一覧表!AN58)</f>
        <v/>
      </c>
      <c r="E300">
        <v>0</v>
      </c>
      <c r="F300">
        <v>5</v>
      </c>
      <c r="G300" t="str">
        <f>申込一覧表!BG58</f>
        <v>999:99.99</v>
      </c>
    </row>
    <row r="301" spans="1:7" x14ac:dyDescent="0.2">
      <c r="A301" t="str">
        <f>IF(申込一覧表!R59="","",申込一覧表!AI59)</f>
        <v/>
      </c>
      <c r="B301" t="str">
        <f>IF(A301="","",申込一覧表!AV59)</f>
        <v/>
      </c>
      <c r="C301" t="str">
        <f>IF(A301="","",申込一覧表!BA59)</f>
        <v/>
      </c>
      <c r="D301" t="str">
        <f>IF(A301="","",申込一覧表!AN59)</f>
        <v/>
      </c>
      <c r="E301">
        <v>0</v>
      </c>
      <c r="F301">
        <v>5</v>
      </c>
      <c r="G301" t="str">
        <f>申込一覧表!BG59</f>
        <v>999:99.99</v>
      </c>
    </row>
    <row r="302" spans="1:7" x14ac:dyDescent="0.2">
      <c r="A302" t="str">
        <f>IF(申込一覧表!R60="","",申込一覧表!AI60)</f>
        <v/>
      </c>
      <c r="B302" t="str">
        <f>IF(A302="","",申込一覧表!AV60)</f>
        <v/>
      </c>
      <c r="C302" t="str">
        <f>IF(A302="","",申込一覧表!BA60)</f>
        <v/>
      </c>
      <c r="D302" t="str">
        <f>IF(A302="","",申込一覧表!AN60)</f>
        <v/>
      </c>
      <c r="E302">
        <v>0</v>
      </c>
      <c r="F302">
        <v>5</v>
      </c>
      <c r="G302" t="str">
        <f>申込一覧表!BG60</f>
        <v>999:99.99</v>
      </c>
    </row>
    <row r="303" spans="1:7" x14ac:dyDescent="0.2">
      <c r="A303" t="str">
        <f>IF(申込一覧表!R61="","",申込一覧表!AI61)</f>
        <v/>
      </c>
      <c r="B303" t="str">
        <f>IF(A303="","",申込一覧表!AV61)</f>
        <v/>
      </c>
      <c r="C303" t="str">
        <f>IF(A303="","",申込一覧表!BA61)</f>
        <v/>
      </c>
      <c r="D303" t="str">
        <f>IF(A303="","",申込一覧表!AN61)</f>
        <v/>
      </c>
      <c r="E303">
        <v>0</v>
      </c>
      <c r="F303">
        <v>5</v>
      </c>
      <c r="G303" t="str">
        <f>申込一覧表!BG61</f>
        <v>999:99.99</v>
      </c>
    </row>
    <row r="304" spans="1:7" x14ac:dyDescent="0.2">
      <c r="A304" t="str">
        <f>IF(申込一覧表!R62="","",申込一覧表!AI62)</f>
        <v/>
      </c>
      <c r="B304" t="str">
        <f>IF(A304="","",申込一覧表!AV62)</f>
        <v/>
      </c>
      <c r="C304" t="str">
        <f>IF(A304="","",申込一覧表!BA62)</f>
        <v/>
      </c>
      <c r="D304" t="str">
        <f>IF(A304="","",申込一覧表!AN62)</f>
        <v/>
      </c>
      <c r="E304">
        <v>0</v>
      </c>
      <c r="F304">
        <v>5</v>
      </c>
      <c r="G304" t="str">
        <f>申込一覧表!BG62</f>
        <v>999:99.99</v>
      </c>
    </row>
    <row r="305" spans="1:7" x14ac:dyDescent="0.2">
      <c r="A305" t="str">
        <f>IF(申込一覧表!R63="","",申込一覧表!AI63)</f>
        <v/>
      </c>
      <c r="B305" t="str">
        <f>IF(A305="","",申込一覧表!AV63)</f>
        <v/>
      </c>
      <c r="C305" t="str">
        <f>IF(A305="","",申込一覧表!BA63)</f>
        <v/>
      </c>
      <c r="D305" t="str">
        <f>IF(A305="","",申込一覧表!AN63)</f>
        <v/>
      </c>
      <c r="E305">
        <v>0</v>
      </c>
      <c r="F305">
        <v>5</v>
      </c>
      <c r="G305" t="str">
        <f>申込一覧表!BG63</f>
        <v>999:99.99</v>
      </c>
    </row>
    <row r="306" spans="1:7" x14ac:dyDescent="0.2">
      <c r="A306" t="str">
        <f>IF(申込一覧表!R64="","",申込一覧表!AI64)</f>
        <v/>
      </c>
      <c r="B306" t="str">
        <f>IF(A306="","",申込一覧表!AV64)</f>
        <v/>
      </c>
      <c r="C306" t="str">
        <f>IF(A306="","",申込一覧表!BA64)</f>
        <v/>
      </c>
      <c r="D306" t="str">
        <f>IF(A306="","",申込一覧表!AN64)</f>
        <v/>
      </c>
      <c r="E306">
        <v>0</v>
      </c>
      <c r="F306">
        <v>5</v>
      </c>
      <c r="G306" t="str">
        <f>申込一覧表!BG64</f>
        <v>999:99.99</v>
      </c>
    </row>
    <row r="307" spans="1:7" x14ac:dyDescent="0.2">
      <c r="A307" t="str">
        <f>IF(申込一覧表!R65="","",申込一覧表!AI65)</f>
        <v/>
      </c>
      <c r="B307" t="str">
        <f>IF(A307="","",申込一覧表!AV65)</f>
        <v/>
      </c>
      <c r="C307" t="str">
        <f>IF(A307="","",申込一覧表!BA65)</f>
        <v/>
      </c>
      <c r="D307" t="str">
        <f>IF(A307="","",申込一覧表!AN65)</f>
        <v/>
      </c>
      <c r="E307">
        <v>0</v>
      </c>
      <c r="F307">
        <v>5</v>
      </c>
      <c r="G307" t="str">
        <f>申込一覧表!BG65</f>
        <v>999:99.99</v>
      </c>
    </row>
    <row r="308" spans="1:7" x14ac:dyDescent="0.2">
      <c r="A308" t="str">
        <f>IF(申込一覧表!R66="","",申込一覧表!AI66)</f>
        <v/>
      </c>
      <c r="B308" t="str">
        <f>IF(A308="","",申込一覧表!AV66)</f>
        <v/>
      </c>
      <c r="C308" t="str">
        <f>IF(A308="","",申込一覧表!BA66)</f>
        <v/>
      </c>
      <c r="D308" t="str">
        <f>IF(A308="","",申込一覧表!AN66)</f>
        <v/>
      </c>
      <c r="E308">
        <v>0</v>
      </c>
      <c r="F308">
        <v>5</v>
      </c>
      <c r="G308" t="str">
        <f>申込一覧表!BG66</f>
        <v>999:99.99</v>
      </c>
    </row>
    <row r="309" spans="1:7" x14ac:dyDescent="0.2">
      <c r="A309" t="str">
        <f>IF(申込一覧表!R67="","",申込一覧表!AI67)</f>
        <v/>
      </c>
      <c r="B309" t="str">
        <f>IF(A309="","",申込一覧表!AV67)</f>
        <v/>
      </c>
      <c r="C309" t="str">
        <f>IF(A309="","",申込一覧表!BA67)</f>
        <v/>
      </c>
      <c r="D309" t="str">
        <f>IF(A309="","",申込一覧表!AN67)</f>
        <v/>
      </c>
      <c r="E309">
        <v>0</v>
      </c>
      <c r="F309">
        <v>5</v>
      </c>
      <c r="G309" t="str">
        <f>申込一覧表!BG67</f>
        <v>999:99.99</v>
      </c>
    </row>
    <row r="310" spans="1:7" x14ac:dyDescent="0.2">
      <c r="A310" t="str">
        <f>IF(申込一覧表!R68="","",申込一覧表!AI68)</f>
        <v/>
      </c>
      <c r="B310" t="str">
        <f>IF(A310="","",申込一覧表!AV68)</f>
        <v/>
      </c>
      <c r="C310" t="str">
        <f>IF(A310="","",申込一覧表!BA68)</f>
        <v/>
      </c>
      <c r="D310" t="str">
        <f>IF(A310="","",申込一覧表!AN68)</f>
        <v/>
      </c>
      <c r="E310">
        <v>0</v>
      </c>
      <c r="F310">
        <v>5</v>
      </c>
      <c r="G310" t="str">
        <f>申込一覧表!BG68</f>
        <v>999:99.99</v>
      </c>
    </row>
    <row r="311" spans="1:7" x14ac:dyDescent="0.2">
      <c r="A311" t="str">
        <f>IF(申込一覧表!R69="","",申込一覧表!AI69)</f>
        <v/>
      </c>
      <c r="B311" t="str">
        <f>IF(A311="","",申込一覧表!AV69)</f>
        <v/>
      </c>
      <c r="C311" t="str">
        <f>IF(A311="","",申込一覧表!BA69)</f>
        <v/>
      </c>
      <c r="D311" t="str">
        <f>IF(A311="","",申込一覧表!AN69)</f>
        <v/>
      </c>
      <c r="E311">
        <v>0</v>
      </c>
      <c r="F311">
        <v>5</v>
      </c>
      <c r="G311" t="str">
        <f>申込一覧表!BG69</f>
        <v>999:99.99</v>
      </c>
    </row>
    <row r="312" spans="1:7" x14ac:dyDescent="0.2">
      <c r="A312" t="str">
        <f>IF(申込一覧表!R70="","",申込一覧表!AI70)</f>
        <v/>
      </c>
      <c r="B312" t="str">
        <f>IF(A312="","",申込一覧表!AV70)</f>
        <v/>
      </c>
      <c r="C312" t="str">
        <f>IF(A312="","",申込一覧表!BA70)</f>
        <v/>
      </c>
      <c r="D312" t="str">
        <f>IF(A312="","",申込一覧表!AN70)</f>
        <v/>
      </c>
      <c r="E312">
        <v>0</v>
      </c>
      <c r="F312">
        <v>5</v>
      </c>
      <c r="G312" t="str">
        <f>申込一覧表!BG70</f>
        <v>999:99.99</v>
      </c>
    </row>
    <row r="313" spans="1:7" x14ac:dyDescent="0.2">
      <c r="A313" t="str">
        <f>IF(申込一覧表!R71="","",申込一覧表!AI71)</f>
        <v/>
      </c>
      <c r="B313" t="str">
        <f>IF(A313="","",申込一覧表!AV71)</f>
        <v/>
      </c>
      <c r="C313" t="str">
        <f>IF(A313="","",申込一覧表!BA71)</f>
        <v/>
      </c>
      <c r="D313" t="str">
        <f>IF(A313="","",申込一覧表!AN71)</f>
        <v/>
      </c>
      <c r="E313">
        <v>0</v>
      </c>
      <c r="F313">
        <v>5</v>
      </c>
      <c r="G313" t="str">
        <f>申込一覧表!BG71</f>
        <v>999:99.99</v>
      </c>
    </row>
    <row r="314" spans="1:7" x14ac:dyDescent="0.2">
      <c r="A314" t="str">
        <f>IF(申込一覧表!R72="","",申込一覧表!AI72)</f>
        <v/>
      </c>
      <c r="B314" t="str">
        <f>IF(A314="","",申込一覧表!AV72)</f>
        <v/>
      </c>
      <c r="C314" t="str">
        <f>IF(A314="","",申込一覧表!BA72)</f>
        <v/>
      </c>
      <c r="D314" t="str">
        <f>IF(A314="","",申込一覧表!AN72)</f>
        <v/>
      </c>
      <c r="E314">
        <v>0</v>
      </c>
      <c r="F314">
        <v>5</v>
      </c>
      <c r="G314" t="str">
        <f>申込一覧表!BG72</f>
        <v>999:99.99</v>
      </c>
    </row>
    <row r="315" spans="1:7" x14ac:dyDescent="0.2">
      <c r="A315" t="str">
        <f>IF(申込一覧表!R73="","",申込一覧表!AI73)</f>
        <v/>
      </c>
      <c r="B315" t="str">
        <f>IF(A315="","",申込一覧表!AV73)</f>
        <v/>
      </c>
      <c r="C315" t="str">
        <f>IF(A315="","",申込一覧表!BA73)</f>
        <v/>
      </c>
      <c r="D315" t="str">
        <f>IF(A315="","",申込一覧表!AN73)</f>
        <v/>
      </c>
      <c r="E315">
        <v>0</v>
      </c>
      <c r="F315">
        <v>5</v>
      </c>
      <c r="G315" t="str">
        <f>申込一覧表!BG73</f>
        <v>999:99.99</v>
      </c>
    </row>
    <row r="316" spans="1:7" x14ac:dyDescent="0.2">
      <c r="A316" t="str">
        <f>IF(申込一覧表!R74="","",申込一覧表!AI74)</f>
        <v/>
      </c>
      <c r="B316" t="str">
        <f>IF(A316="","",申込一覧表!AV74)</f>
        <v/>
      </c>
      <c r="C316" t="str">
        <f>IF(A316="","",申込一覧表!BA74)</f>
        <v/>
      </c>
      <c r="D316" t="str">
        <f>IF(A316="","",申込一覧表!AN74)</f>
        <v/>
      </c>
      <c r="E316">
        <v>0</v>
      </c>
      <c r="F316">
        <v>5</v>
      </c>
      <c r="G316" t="str">
        <f>申込一覧表!BG74</f>
        <v>999:99.99</v>
      </c>
    </row>
    <row r="317" spans="1:7" x14ac:dyDescent="0.2">
      <c r="A317" t="str">
        <f>IF(申込一覧表!R75="","",申込一覧表!AI75)</f>
        <v/>
      </c>
      <c r="B317" t="str">
        <f>IF(A317="","",申込一覧表!AV75)</f>
        <v/>
      </c>
      <c r="C317" t="str">
        <f>IF(A317="","",申込一覧表!BA75)</f>
        <v/>
      </c>
      <c r="D317" t="str">
        <f>IF(A317="","",申込一覧表!AN75)</f>
        <v/>
      </c>
      <c r="E317">
        <v>0</v>
      </c>
      <c r="F317">
        <v>5</v>
      </c>
      <c r="G317" t="str">
        <f>申込一覧表!BG75</f>
        <v>999:99.99</v>
      </c>
    </row>
    <row r="318" spans="1:7" x14ac:dyDescent="0.2">
      <c r="A318" t="str">
        <f>IF(申込一覧表!R76="","",申込一覧表!AI76)</f>
        <v/>
      </c>
      <c r="B318" t="str">
        <f>IF(A318="","",申込一覧表!AV76)</f>
        <v/>
      </c>
      <c r="C318" t="str">
        <f>IF(A318="","",申込一覧表!BA76)</f>
        <v/>
      </c>
      <c r="D318" t="str">
        <f>IF(A318="","",申込一覧表!AN76)</f>
        <v/>
      </c>
      <c r="E318">
        <v>0</v>
      </c>
      <c r="F318">
        <v>5</v>
      </c>
      <c r="G318" t="str">
        <f>申込一覧表!BG76</f>
        <v>999:99.99</v>
      </c>
    </row>
    <row r="319" spans="1:7" x14ac:dyDescent="0.2">
      <c r="A319" t="str">
        <f>IF(申込一覧表!R77="","",申込一覧表!AI77)</f>
        <v/>
      </c>
      <c r="B319" t="str">
        <f>IF(A319="","",申込一覧表!AV77)</f>
        <v/>
      </c>
      <c r="C319" t="str">
        <f>IF(A319="","",申込一覧表!BA77)</f>
        <v/>
      </c>
      <c r="D319" t="str">
        <f>IF(A319="","",申込一覧表!AN77)</f>
        <v/>
      </c>
      <c r="E319">
        <v>0</v>
      </c>
      <c r="F319">
        <v>5</v>
      </c>
      <c r="G319" t="str">
        <f>申込一覧表!BG77</f>
        <v>999:99.99</v>
      </c>
    </row>
    <row r="320" spans="1:7" x14ac:dyDescent="0.2">
      <c r="A320" t="str">
        <f>IF(申込一覧表!R78="","",申込一覧表!AI78)</f>
        <v/>
      </c>
      <c r="B320" t="str">
        <f>IF(A320="","",申込一覧表!AV78)</f>
        <v/>
      </c>
      <c r="C320" t="str">
        <f>IF(A320="","",申込一覧表!BA78)</f>
        <v/>
      </c>
      <c r="D320" t="str">
        <f>IF(A320="","",申込一覧表!AN78)</f>
        <v/>
      </c>
      <c r="E320">
        <v>0</v>
      </c>
      <c r="F320">
        <v>5</v>
      </c>
      <c r="G320" t="str">
        <f>申込一覧表!BG78</f>
        <v>999:99.99</v>
      </c>
    </row>
    <row r="321" spans="1:7" x14ac:dyDescent="0.2">
      <c r="A321" t="str">
        <f>IF(申込一覧表!R79="","",申込一覧表!AI79)</f>
        <v/>
      </c>
      <c r="B321" t="str">
        <f>IF(A321="","",申込一覧表!AV79)</f>
        <v/>
      </c>
      <c r="C321" t="str">
        <f>IF(A321="","",申込一覧表!BA79)</f>
        <v/>
      </c>
      <c r="D321" t="str">
        <f>IF(A321="","",申込一覧表!AN79)</f>
        <v/>
      </c>
      <c r="E321">
        <v>0</v>
      </c>
      <c r="F321">
        <v>5</v>
      </c>
      <c r="G321" t="str">
        <f>申込一覧表!BG79</f>
        <v>999:99.99</v>
      </c>
    </row>
    <row r="322" spans="1:7" x14ac:dyDescent="0.2">
      <c r="A322" t="str">
        <f>IF(申込一覧表!R80="","",申込一覧表!AI80)</f>
        <v/>
      </c>
      <c r="B322" t="str">
        <f>IF(A322="","",申込一覧表!AV80)</f>
        <v/>
      </c>
      <c r="C322" t="str">
        <f>IF(A322="","",申込一覧表!BA80)</f>
        <v/>
      </c>
      <c r="D322" t="str">
        <f>IF(A322="","",申込一覧表!AN80)</f>
        <v/>
      </c>
      <c r="E322">
        <v>0</v>
      </c>
      <c r="F322">
        <v>5</v>
      </c>
      <c r="G322" t="str">
        <f>申込一覧表!BG80</f>
        <v>999:99.99</v>
      </c>
    </row>
    <row r="323" spans="1:7" x14ac:dyDescent="0.2">
      <c r="A323" t="str">
        <f>IF(申込一覧表!R81="","",申込一覧表!AI81)</f>
        <v/>
      </c>
      <c r="B323" t="str">
        <f>IF(A323="","",申込一覧表!AV81)</f>
        <v/>
      </c>
      <c r="C323" t="str">
        <f>IF(A323="","",申込一覧表!BA81)</f>
        <v/>
      </c>
      <c r="D323" t="str">
        <f>IF(A323="","",申込一覧表!AN81)</f>
        <v/>
      </c>
      <c r="E323">
        <v>0</v>
      </c>
      <c r="F323">
        <v>5</v>
      </c>
      <c r="G323" t="str">
        <f>申込一覧表!BG81</f>
        <v>999:99.99</v>
      </c>
    </row>
    <row r="324" spans="1:7" x14ac:dyDescent="0.2">
      <c r="A324" t="str">
        <f>IF(申込一覧表!R82="","",申込一覧表!AI82)</f>
        <v/>
      </c>
      <c r="B324" t="str">
        <f>IF(A324="","",申込一覧表!AV82)</f>
        <v/>
      </c>
      <c r="C324" t="str">
        <f>IF(A324="","",申込一覧表!BA82)</f>
        <v/>
      </c>
      <c r="D324" t="str">
        <f>IF(A324="","",申込一覧表!AN82)</f>
        <v/>
      </c>
      <c r="E324">
        <v>0</v>
      </c>
      <c r="F324">
        <v>5</v>
      </c>
      <c r="G324" t="str">
        <f>申込一覧表!BG82</f>
        <v>999:99.99</v>
      </c>
    </row>
    <row r="325" spans="1:7" x14ac:dyDescent="0.2">
      <c r="A325" t="str">
        <f>IF(申込一覧表!R83="","",申込一覧表!AI83)</f>
        <v/>
      </c>
      <c r="B325" t="str">
        <f>IF(A325="","",申込一覧表!AV83)</f>
        <v/>
      </c>
      <c r="C325" t="str">
        <f>IF(A325="","",申込一覧表!BA83)</f>
        <v/>
      </c>
      <c r="D325" t="str">
        <f>IF(A325="","",申込一覧表!AN83)</f>
        <v/>
      </c>
      <c r="E325">
        <v>0</v>
      </c>
      <c r="F325">
        <v>5</v>
      </c>
      <c r="G325" t="str">
        <f>申込一覧表!BG83</f>
        <v>999:99.99</v>
      </c>
    </row>
    <row r="326" spans="1:7" x14ac:dyDescent="0.2">
      <c r="A326" t="str">
        <f>IF(申込一覧表!R84="","",申込一覧表!AI84)</f>
        <v/>
      </c>
      <c r="B326" t="str">
        <f>IF(A326="","",申込一覧表!AV84)</f>
        <v/>
      </c>
      <c r="C326" t="str">
        <f>IF(A326="","",申込一覧表!BA84)</f>
        <v/>
      </c>
      <c r="D326" t="str">
        <f>IF(A326="","",申込一覧表!AN84)</f>
        <v/>
      </c>
      <c r="E326">
        <v>0</v>
      </c>
      <c r="F326">
        <v>5</v>
      </c>
      <c r="G326" t="str">
        <f>申込一覧表!BG84</f>
        <v>999:99.99</v>
      </c>
    </row>
    <row r="327" spans="1:7" x14ac:dyDescent="0.2">
      <c r="A327" t="str">
        <f>IF(申込一覧表!R85="","",申込一覧表!AI85)</f>
        <v/>
      </c>
      <c r="B327" t="str">
        <f>IF(A327="","",申込一覧表!AV85)</f>
        <v/>
      </c>
      <c r="C327" t="str">
        <f>IF(A327="","",申込一覧表!BA85)</f>
        <v/>
      </c>
      <c r="D327" t="str">
        <f>IF(A327="","",申込一覧表!AN85)</f>
        <v/>
      </c>
      <c r="E327">
        <v>0</v>
      </c>
      <c r="F327">
        <v>5</v>
      </c>
      <c r="G327" t="str">
        <f>申込一覧表!BG85</f>
        <v>999:99.99</v>
      </c>
    </row>
    <row r="328" spans="1:7" x14ac:dyDescent="0.2">
      <c r="A328" t="str">
        <f>IF(申込一覧表!R86="","",申込一覧表!AI86)</f>
        <v/>
      </c>
      <c r="B328" t="str">
        <f>IF(A328="","",申込一覧表!AV86)</f>
        <v/>
      </c>
      <c r="C328" t="str">
        <f>IF(A328="","",申込一覧表!BA86)</f>
        <v/>
      </c>
      <c r="D328" t="str">
        <f>IF(A328="","",申込一覧表!AN86)</f>
        <v/>
      </c>
      <c r="E328">
        <v>0</v>
      </c>
      <c r="F328">
        <v>5</v>
      </c>
      <c r="G328" t="str">
        <f>申込一覧表!BG86</f>
        <v>999:99.99</v>
      </c>
    </row>
    <row r="329" spans="1:7" x14ac:dyDescent="0.2">
      <c r="A329" t="str">
        <f>IF(申込一覧表!R87="","",申込一覧表!AI87)</f>
        <v/>
      </c>
      <c r="B329" t="str">
        <f>IF(A329="","",申込一覧表!AV87)</f>
        <v/>
      </c>
      <c r="C329" t="str">
        <f>IF(A329="","",申込一覧表!BA87)</f>
        <v/>
      </c>
      <c r="D329" t="str">
        <f>IF(A329="","",申込一覧表!AN87)</f>
        <v/>
      </c>
      <c r="E329">
        <v>0</v>
      </c>
      <c r="F329">
        <v>5</v>
      </c>
      <c r="G329" t="str">
        <f>申込一覧表!BG87</f>
        <v>999:99.99</v>
      </c>
    </row>
    <row r="330" spans="1:7" x14ac:dyDescent="0.2">
      <c r="A330" s="24" t="str">
        <f>IF(申込一覧表!T6="","",申込一覧表!AI6)</f>
        <v/>
      </c>
      <c r="B330" s="24" t="str">
        <f>IF(A330="","",申込一覧表!AW6)</f>
        <v/>
      </c>
      <c r="C330" s="24" t="str">
        <f>IF(A330="","",申込一覧表!BB6)</f>
        <v/>
      </c>
      <c r="D330" s="24" t="str">
        <f>IF(A330="","",申込一覧表!AN6)</f>
        <v/>
      </c>
      <c r="E330" s="24">
        <v>0</v>
      </c>
      <c r="F330" s="24">
        <v>0</v>
      </c>
      <c r="G330" s="24" t="str">
        <f>申込一覧表!BH6</f>
        <v>999:99.99</v>
      </c>
    </row>
    <row r="331" spans="1:7" x14ac:dyDescent="0.2">
      <c r="A331" t="str">
        <f>IF(申込一覧表!T7="","",申込一覧表!AI7)</f>
        <v/>
      </c>
      <c r="B331" t="str">
        <f>IF(A331="","",申込一覧表!AW7)</f>
        <v/>
      </c>
      <c r="C331" t="str">
        <f>IF(A331="","",申込一覧表!BB7)</f>
        <v/>
      </c>
      <c r="D331" t="str">
        <f>IF(A331="","",申込一覧表!AN7)</f>
        <v/>
      </c>
      <c r="E331">
        <v>0</v>
      </c>
      <c r="F331">
        <v>0</v>
      </c>
      <c r="G331" t="str">
        <f>申込一覧表!BH7</f>
        <v>999:99.99</v>
      </c>
    </row>
    <row r="332" spans="1:7" x14ac:dyDescent="0.2">
      <c r="A332" t="str">
        <f>IF(申込一覧表!T8="","",申込一覧表!AI8)</f>
        <v/>
      </c>
      <c r="B332" t="str">
        <f>IF(A332="","",申込一覧表!AW8)</f>
        <v/>
      </c>
      <c r="C332" t="str">
        <f>IF(A332="","",申込一覧表!BB8)</f>
        <v/>
      </c>
      <c r="D332" t="str">
        <f>IF(A332="","",申込一覧表!AN8)</f>
        <v/>
      </c>
      <c r="E332">
        <v>0</v>
      </c>
      <c r="F332">
        <v>0</v>
      </c>
      <c r="G332" t="str">
        <f>申込一覧表!BH8</f>
        <v>999:99.99</v>
      </c>
    </row>
    <row r="333" spans="1:7" x14ac:dyDescent="0.2">
      <c r="A333" t="str">
        <f>IF(申込一覧表!T9="","",申込一覧表!AI9)</f>
        <v/>
      </c>
      <c r="B333" t="str">
        <f>IF(A333="","",申込一覧表!AW9)</f>
        <v/>
      </c>
      <c r="C333" t="str">
        <f>IF(A333="","",申込一覧表!BB9)</f>
        <v/>
      </c>
      <c r="D333" t="str">
        <f>IF(A333="","",申込一覧表!AN9)</f>
        <v/>
      </c>
      <c r="E333">
        <v>0</v>
      </c>
      <c r="F333">
        <v>0</v>
      </c>
      <c r="G333" t="str">
        <f>申込一覧表!BH9</f>
        <v>999:99.99</v>
      </c>
    </row>
    <row r="334" spans="1:7" x14ac:dyDescent="0.2">
      <c r="A334" t="str">
        <f>IF(申込一覧表!T10="","",申込一覧表!AI10)</f>
        <v/>
      </c>
      <c r="B334" t="str">
        <f>IF(A334="","",申込一覧表!AW10)</f>
        <v/>
      </c>
      <c r="C334" t="str">
        <f>IF(A334="","",申込一覧表!BB10)</f>
        <v/>
      </c>
      <c r="D334" t="str">
        <f>IF(A334="","",申込一覧表!AN10)</f>
        <v/>
      </c>
      <c r="E334">
        <v>0</v>
      </c>
      <c r="F334">
        <v>0</v>
      </c>
      <c r="G334" t="str">
        <f>申込一覧表!BH10</f>
        <v>999:99.99</v>
      </c>
    </row>
    <row r="335" spans="1:7" x14ac:dyDescent="0.2">
      <c r="A335" t="str">
        <f>IF(申込一覧表!T11="","",申込一覧表!AI11)</f>
        <v/>
      </c>
      <c r="B335" t="str">
        <f>IF(A335="","",申込一覧表!AW11)</f>
        <v/>
      </c>
      <c r="C335" t="str">
        <f>IF(A335="","",申込一覧表!BB11)</f>
        <v/>
      </c>
      <c r="D335" t="str">
        <f>IF(A335="","",申込一覧表!AN11)</f>
        <v/>
      </c>
      <c r="E335">
        <v>0</v>
      </c>
      <c r="F335">
        <v>0</v>
      </c>
      <c r="G335" t="str">
        <f>申込一覧表!BH11</f>
        <v>999:99.99</v>
      </c>
    </row>
    <row r="336" spans="1:7" x14ac:dyDescent="0.2">
      <c r="A336" t="str">
        <f>IF(申込一覧表!T12="","",申込一覧表!AI12)</f>
        <v/>
      </c>
      <c r="B336" t="str">
        <f>IF(A336="","",申込一覧表!AW12)</f>
        <v/>
      </c>
      <c r="C336" t="str">
        <f>IF(A336="","",申込一覧表!BB12)</f>
        <v/>
      </c>
      <c r="D336" t="str">
        <f>IF(A336="","",申込一覧表!AN12)</f>
        <v/>
      </c>
      <c r="E336">
        <v>0</v>
      </c>
      <c r="F336">
        <v>0</v>
      </c>
      <c r="G336" t="str">
        <f>申込一覧表!BH12</f>
        <v>999:99.99</v>
      </c>
    </row>
    <row r="337" spans="1:7" x14ac:dyDescent="0.2">
      <c r="A337" t="str">
        <f>IF(申込一覧表!T13="","",申込一覧表!AI13)</f>
        <v/>
      </c>
      <c r="B337" t="str">
        <f>IF(A337="","",申込一覧表!AW13)</f>
        <v/>
      </c>
      <c r="C337" t="str">
        <f>IF(A337="","",申込一覧表!BB13)</f>
        <v/>
      </c>
      <c r="D337" t="str">
        <f>IF(A337="","",申込一覧表!AN13)</f>
        <v/>
      </c>
      <c r="E337">
        <v>0</v>
      </c>
      <c r="F337">
        <v>0</v>
      </c>
      <c r="G337" t="str">
        <f>申込一覧表!BH13</f>
        <v>999:99.99</v>
      </c>
    </row>
    <row r="338" spans="1:7" x14ac:dyDescent="0.2">
      <c r="A338" t="str">
        <f>IF(申込一覧表!T14="","",申込一覧表!AI14)</f>
        <v/>
      </c>
      <c r="B338" t="str">
        <f>IF(A338="","",申込一覧表!AW14)</f>
        <v/>
      </c>
      <c r="C338" t="str">
        <f>IF(A338="","",申込一覧表!BB14)</f>
        <v/>
      </c>
      <c r="D338" t="str">
        <f>IF(A338="","",申込一覧表!AN14)</f>
        <v/>
      </c>
      <c r="E338">
        <v>0</v>
      </c>
      <c r="F338">
        <v>0</v>
      </c>
      <c r="G338" t="str">
        <f>申込一覧表!BH14</f>
        <v>999:99.99</v>
      </c>
    </row>
    <row r="339" spans="1:7" x14ac:dyDescent="0.2">
      <c r="A339" t="str">
        <f>IF(申込一覧表!T15="","",申込一覧表!AI15)</f>
        <v/>
      </c>
      <c r="B339" t="str">
        <f>IF(A339="","",申込一覧表!AW15)</f>
        <v/>
      </c>
      <c r="C339" t="str">
        <f>IF(A339="","",申込一覧表!BB15)</f>
        <v/>
      </c>
      <c r="D339" t="str">
        <f>IF(A339="","",申込一覧表!AN15)</f>
        <v/>
      </c>
      <c r="E339">
        <v>0</v>
      </c>
      <c r="F339">
        <v>0</v>
      </c>
      <c r="G339" t="str">
        <f>申込一覧表!BH15</f>
        <v>999:99.99</v>
      </c>
    </row>
    <row r="340" spans="1:7" x14ac:dyDescent="0.2">
      <c r="A340" t="str">
        <f>IF(申込一覧表!T16="","",申込一覧表!AI16)</f>
        <v/>
      </c>
      <c r="B340" t="str">
        <f>IF(A340="","",申込一覧表!AW16)</f>
        <v/>
      </c>
      <c r="C340" t="str">
        <f>IF(A340="","",申込一覧表!BB16)</f>
        <v/>
      </c>
      <c r="D340" t="str">
        <f>IF(A340="","",申込一覧表!AN16)</f>
        <v/>
      </c>
      <c r="E340">
        <v>0</v>
      </c>
      <c r="F340">
        <v>0</v>
      </c>
      <c r="G340" t="str">
        <f>申込一覧表!BH16</f>
        <v>999:99.99</v>
      </c>
    </row>
    <row r="341" spans="1:7" x14ac:dyDescent="0.2">
      <c r="A341" t="str">
        <f>IF(申込一覧表!T17="","",申込一覧表!AI17)</f>
        <v/>
      </c>
      <c r="B341" t="str">
        <f>IF(A341="","",申込一覧表!AW17)</f>
        <v/>
      </c>
      <c r="C341" t="str">
        <f>IF(A341="","",申込一覧表!BB17)</f>
        <v/>
      </c>
      <c r="D341" t="str">
        <f>IF(A341="","",申込一覧表!AN17)</f>
        <v/>
      </c>
      <c r="E341">
        <v>0</v>
      </c>
      <c r="F341">
        <v>0</v>
      </c>
      <c r="G341" t="str">
        <f>申込一覧表!BH17</f>
        <v>999:99.99</v>
      </c>
    </row>
    <row r="342" spans="1:7" x14ac:dyDescent="0.2">
      <c r="A342" t="str">
        <f>IF(申込一覧表!T18="","",申込一覧表!AI18)</f>
        <v/>
      </c>
      <c r="B342" t="str">
        <f>IF(A342="","",申込一覧表!AW18)</f>
        <v/>
      </c>
      <c r="C342" t="str">
        <f>IF(A342="","",申込一覧表!BB18)</f>
        <v/>
      </c>
      <c r="D342" t="str">
        <f>IF(A342="","",申込一覧表!AN18)</f>
        <v/>
      </c>
      <c r="E342">
        <v>0</v>
      </c>
      <c r="F342">
        <v>0</v>
      </c>
      <c r="G342" t="str">
        <f>申込一覧表!BH18</f>
        <v>999:99.99</v>
      </c>
    </row>
    <row r="343" spans="1:7" x14ac:dyDescent="0.2">
      <c r="A343" t="str">
        <f>IF(申込一覧表!T19="","",申込一覧表!AI19)</f>
        <v/>
      </c>
      <c r="B343" t="str">
        <f>IF(A343="","",申込一覧表!AW19)</f>
        <v/>
      </c>
      <c r="C343" t="str">
        <f>IF(A343="","",申込一覧表!BB19)</f>
        <v/>
      </c>
      <c r="D343" t="str">
        <f>IF(A343="","",申込一覧表!AN19)</f>
        <v/>
      </c>
      <c r="E343">
        <v>0</v>
      </c>
      <c r="F343">
        <v>0</v>
      </c>
      <c r="G343" t="str">
        <f>申込一覧表!BH19</f>
        <v>999:99.99</v>
      </c>
    </row>
    <row r="344" spans="1:7" x14ac:dyDescent="0.2">
      <c r="A344" t="str">
        <f>IF(申込一覧表!T20="","",申込一覧表!AI20)</f>
        <v/>
      </c>
      <c r="B344" t="str">
        <f>IF(A344="","",申込一覧表!AW20)</f>
        <v/>
      </c>
      <c r="C344" t="str">
        <f>IF(A344="","",申込一覧表!BB20)</f>
        <v/>
      </c>
      <c r="D344" t="str">
        <f>IF(A344="","",申込一覧表!AN20)</f>
        <v/>
      </c>
      <c r="E344">
        <v>0</v>
      </c>
      <c r="F344">
        <v>0</v>
      </c>
      <c r="G344" t="str">
        <f>申込一覧表!BH20</f>
        <v>999:99.99</v>
      </c>
    </row>
    <row r="345" spans="1:7" x14ac:dyDescent="0.2">
      <c r="A345" t="str">
        <f>IF(申込一覧表!T21="","",申込一覧表!AI21)</f>
        <v/>
      </c>
      <c r="B345" t="str">
        <f>IF(A345="","",申込一覧表!AW21)</f>
        <v/>
      </c>
      <c r="C345" t="str">
        <f>IF(A345="","",申込一覧表!BB21)</f>
        <v/>
      </c>
      <c r="D345" t="str">
        <f>IF(A345="","",申込一覧表!AN21)</f>
        <v/>
      </c>
      <c r="E345">
        <v>0</v>
      </c>
      <c r="F345">
        <v>0</v>
      </c>
      <c r="G345" t="str">
        <f>申込一覧表!BH21</f>
        <v>999:99.99</v>
      </c>
    </row>
    <row r="346" spans="1:7" x14ac:dyDescent="0.2">
      <c r="A346" t="str">
        <f>IF(申込一覧表!T22="","",申込一覧表!AI22)</f>
        <v/>
      </c>
      <c r="B346" t="str">
        <f>IF(A346="","",申込一覧表!AW22)</f>
        <v/>
      </c>
      <c r="C346" t="str">
        <f>IF(A346="","",申込一覧表!BB22)</f>
        <v/>
      </c>
      <c r="D346" t="str">
        <f>IF(A346="","",申込一覧表!AN22)</f>
        <v/>
      </c>
      <c r="E346">
        <v>0</v>
      </c>
      <c r="F346">
        <v>0</v>
      </c>
      <c r="G346" t="str">
        <f>申込一覧表!BH22</f>
        <v>999:99.99</v>
      </c>
    </row>
    <row r="347" spans="1:7" x14ac:dyDescent="0.2">
      <c r="A347" t="str">
        <f>IF(申込一覧表!T23="","",申込一覧表!AI23)</f>
        <v/>
      </c>
      <c r="B347" t="str">
        <f>IF(A347="","",申込一覧表!AW23)</f>
        <v/>
      </c>
      <c r="C347" t="str">
        <f>IF(A347="","",申込一覧表!BB23)</f>
        <v/>
      </c>
      <c r="D347" t="str">
        <f>IF(A347="","",申込一覧表!AN23)</f>
        <v/>
      </c>
      <c r="E347">
        <v>0</v>
      </c>
      <c r="F347">
        <v>0</v>
      </c>
      <c r="G347" t="str">
        <f>申込一覧表!BH23</f>
        <v>999:99.99</v>
      </c>
    </row>
    <row r="348" spans="1:7" x14ac:dyDescent="0.2">
      <c r="A348" t="str">
        <f>IF(申込一覧表!T24="","",申込一覧表!AI24)</f>
        <v/>
      </c>
      <c r="B348" t="str">
        <f>IF(A348="","",申込一覧表!AW24)</f>
        <v/>
      </c>
      <c r="C348" t="str">
        <f>IF(A348="","",申込一覧表!BB24)</f>
        <v/>
      </c>
      <c r="D348" t="str">
        <f>IF(A348="","",申込一覧表!AN24)</f>
        <v/>
      </c>
      <c r="E348">
        <v>0</v>
      </c>
      <c r="F348">
        <v>0</v>
      </c>
      <c r="G348" t="str">
        <f>申込一覧表!BH24</f>
        <v>999:99.99</v>
      </c>
    </row>
    <row r="349" spans="1:7" x14ac:dyDescent="0.2">
      <c r="A349" t="str">
        <f>IF(申込一覧表!T25="","",申込一覧表!AI25)</f>
        <v/>
      </c>
      <c r="B349" t="str">
        <f>IF(A349="","",申込一覧表!AW25)</f>
        <v/>
      </c>
      <c r="C349" t="str">
        <f>IF(A349="","",申込一覧表!BB25)</f>
        <v/>
      </c>
      <c r="D349" t="str">
        <f>IF(A349="","",申込一覧表!AN25)</f>
        <v/>
      </c>
      <c r="E349">
        <v>0</v>
      </c>
      <c r="F349">
        <v>0</v>
      </c>
      <c r="G349" t="str">
        <f>申込一覧表!BH25</f>
        <v>999:99.99</v>
      </c>
    </row>
    <row r="350" spans="1:7" x14ac:dyDescent="0.2">
      <c r="A350" t="str">
        <f>IF(申込一覧表!T26="","",申込一覧表!AI26)</f>
        <v/>
      </c>
      <c r="B350" t="str">
        <f>IF(A350="","",申込一覧表!AW26)</f>
        <v/>
      </c>
      <c r="C350" t="str">
        <f>IF(A350="","",申込一覧表!BB26)</f>
        <v/>
      </c>
      <c r="D350" t="str">
        <f>IF(A350="","",申込一覧表!AN26)</f>
        <v/>
      </c>
      <c r="E350">
        <v>0</v>
      </c>
      <c r="F350">
        <v>0</v>
      </c>
      <c r="G350" t="str">
        <f>申込一覧表!BH26</f>
        <v>999:99.99</v>
      </c>
    </row>
    <row r="351" spans="1:7" x14ac:dyDescent="0.2">
      <c r="A351" t="str">
        <f>IF(申込一覧表!T27="","",申込一覧表!AI27)</f>
        <v/>
      </c>
      <c r="B351" t="str">
        <f>IF(A351="","",申込一覧表!AW27)</f>
        <v/>
      </c>
      <c r="C351" t="str">
        <f>IF(A351="","",申込一覧表!BB27)</f>
        <v/>
      </c>
      <c r="D351" t="str">
        <f>IF(A351="","",申込一覧表!AN27)</f>
        <v/>
      </c>
      <c r="E351">
        <v>0</v>
      </c>
      <c r="F351">
        <v>0</v>
      </c>
      <c r="G351" t="str">
        <f>申込一覧表!BH27</f>
        <v>999:99.99</v>
      </c>
    </row>
    <row r="352" spans="1:7" x14ac:dyDescent="0.2">
      <c r="A352" t="str">
        <f>IF(申込一覧表!T28="","",申込一覧表!AI28)</f>
        <v/>
      </c>
      <c r="B352" t="str">
        <f>IF(A352="","",申込一覧表!AW28)</f>
        <v/>
      </c>
      <c r="C352" t="str">
        <f>IF(A352="","",申込一覧表!BB28)</f>
        <v/>
      </c>
      <c r="D352" t="str">
        <f>IF(A352="","",申込一覧表!AN28)</f>
        <v/>
      </c>
      <c r="E352">
        <v>0</v>
      </c>
      <c r="F352">
        <v>0</v>
      </c>
      <c r="G352" t="str">
        <f>申込一覧表!BH28</f>
        <v>999:99.99</v>
      </c>
    </row>
    <row r="353" spans="1:7" x14ac:dyDescent="0.2">
      <c r="A353" t="str">
        <f>IF(申込一覧表!T29="","",申込一覧表!AI29)</f>
        <v/>
      </c>
      <c r="B353" t="str">
        <f>IF(A353="","",申込一覧表!AW29)</f>
        <v/>
      </c>
      <c r="C353" t="str">
        <f>IF(A353="","",申込一覧表!BB29)</f>
        <v/>
      </c>
      <c r="D353" t="str">
        <f>IF(A353="","",申込一覧表!AN29)</f>
        <v/>
      </c>
      <c r="E353">
        <v>0</v>
      </c>
      <c r="F353">
        <v>0</v>
      </c>
      <c r="G353" t="str">
        <f>申込一覧表!BH29</f>
        <v>999:99.99</v>
      </c>
    </row>
    <row r="354" spans="1:7" x14ac:dyDescent="0.2">
      <c r="A354" t="str">
        <f>IF(申込一覧表!T30="","",申込一覧表!AI30)</f>
        <v/>
      </c>
      <c r="B354" t="str">
        <f>IF(A354="","",申込一覧表!AW30)</f>
        <v/>
      </c>
      <c r="C354" t="str">
        <f>IF(A354="","",申込一覧表!BB30)</f>
        <v/>
      </c>
      <c r="D354" t="str">
        <f>IF(A354="","",申込一覧表!AN30)</f>
        <v/>
      </c>
      <c r="E354">
        <v>0</v>
      </c>
      <c r="F354">
        <v>0</v>
      </c>
      <c r="G354" t="str">
        <f>申込一覧表!BH30</f>
        <v>999:99.99</v>
      </c>
    </row>
    <row r="355" spans="1:7" x14ac:dyDescent="0.2">
      <c r="A355" t="str">
        <f>IF(申込一覧表!T31="","",申込一覧表!AI31)</f>
        <v/>
      </c>
      <c r="B355" t="str">
        <f>IF(A355="","",申込一覧表!AW31)</f>
        <v/>
      </c>
      <c r="C355" t="str">
        <f>IF(A355="","",申込一覧表!BB31)</f>
        <v/>
      </c>
      <c r="D355" t="str">
        <f>IF(A355="","",申込一覧表!AN31)</f>
        <v/>
      </c>
      <c r="E355">
        <v>0</v>
      </c>
      <c r="F355">
        <v>0</v>
      </c>
      <c r="G355" t="str">
        <f>申込一覧表!BH31</f>
        <v>999:99.99</v>
      </c>
    </row>
    <row r="356" spans="1:7" x14ac:dyDescent="0.2">
      <c r="A356" t="str">
        <f>IF(申込一覧表!T32="","",申込一覧表!AI32)</f>
        <v/>
      </c>
      <c r="B356" t="str">
        <f>IF(A356="","",申込一覧表!AW32)</f>
        <v/>
      </c>
      <c r="C356" t="str">
        <f>IF(A356="","",申込一覧表!BB32)</f>
        <v/>
      </c>
      <c r="D356" t="str">
        <f>IF(A356="","",申込一覧表!AN32)</f>
        <v/>
      </c>
      <c r="E356">
        <v>0</v>
      </c>
      <c r="F356">
        <v>0</v>
      </c>
      <c r="G356" t="str">
        <f>申込一覧表!BH32</f>
        <v>999:99.99</v>
      </c>
    </row>
    <row r="357" spans="1:7" x14ac:dyDescent="0.2">
      <c r="A357" t="str">
        <f>IF(申込一覧表!T33="","",申込一覧表!AI33)</f>
        <v/>
      </c>
      <c r="B357" t="str">
        <f>IF(A357="","",申込一覧表!AW33)</f>
        <v/>
      </c>
      <c r="C357" t="str">
        <f>IF(A357="","",申込一覧表!BB33)</f>
        <v/>
      </c>
      <c r="D357" t="str">
        <f>IF(A357="","",申込一覧表!AN33)</f>
        <v/>
      </c>
      <c r="E357">
        <v>0</v>
      </c>
      <c r="F357">
        <v>0</v>
      </c>
      <c r="G357" t="str">
        <f>申込一覧表!BH33</f>
        <v>999:99.99</v>
      </c>
    </row>
    <row r="358" spans="1:7" x14ac:dyDescent="0.2">
      <c r="A358" t="str">
        <f>IF(申込一覧表!T34="","",申込一覧表!AI34)</f>
        <v/>
      </c>
      <c r="B358" t="str">
        <f>IF(A358="","",申込一覧表!AW34)</f>
        <v/>
      </c>
      <c r="C358" t="str">
        <f>IF(A358="","",申込一覧表!BB34)</f>
        <v/>
      </c>
      <c r="D358" t="str">
        <f>IF(A358="","",申込一覧表!AN34)</f>
        <v/>
      </c>
      <c r="E358">
        <v>0</v>
      </c>
      <c r="F358">
        <v>0</v>
      </c>
      <c r="G358" t="str">
        <f>申込一覧表!BH34</f>
        <v>999:99.99</v>
      </c>
    </row>
    <row r="359" spans="1:7" x14ac:dyDescent="0.2">
      <c r="A359" t="str">
        <f>IF(申込一覧表!T35="","",申込一覧表!AI35)</f>
        <v/>
      </c>
      <c r="B359" t="str">
        <f>IF(A359="","",申込一覧表!AW35)</f>
        <v/>
      </c>
      <c r="C359" t="str">
        <f>IF(A359="","",申込一覧表!BB35)</f>
        <v/>
      </c>
      <c r="D359" t="str">
        <f>IF(A359="","",申込一覧表!AN35)</f>
        <v/>
      </c>
      <c r="E359">
        <v>0</v>
      </c>
      <c r="F359">
        <v>0</v>
      </c>
      <c r="G359" t="str">
        <f>申込一覧表!BH35</f>
        <v>999:99.99</v>
      </c>
    </row>
    <row r="360" spans="1:7" x14ac:dyDescent="0.2">
      <c r="A360" t="str">
        <f>IF(申込一覧表!T36="","",申込一覧表!AI36)</f>
        <v/>
      </c>
      <c r="B360" t="str">
        <f>IF(A360="","",申込一覧表!AW36)</f>
        <v/>
      </c>
      <c r="C360" t="str">
        <f>IF(A360="","",申込一覧表!BB36)</f>
        <v/>
      </c>
      <c r="D360" t="str">
        <f>IF(A360="","",申込一覧表!AN36)</f>
        <v/>
      </c>
      <c r="E360">
        <v>0</v>
      </c>
      <c r="F360">
        <v>0</v>
      </c>
      <c r="G360" t="str">
        <f>申込一覧表!BH36</f>
        <v>999:99.99</v>
      </c>
    </row>
    <row r="361" spans="1:7" x14ac:dyDescent="0.2">
      <c r="A361" t="str">
        <f>IF(申込一覧表!T37="","",申込一覧表!AI37)</f>
        <v/>
      </c>
      <c r="B361" t="str">
        <f>IF(A361="","",申込一覧表!AW37)</f>
        <v/>
      </c>
      <c r="C361" t="str">
        <f>IF(A361="","",申込一覧表!BB37)</f>
        <v/>
      </c>
      <c r="D361" t="str">
        <f>IF(A361="","",申込一覧表!AN37)</f>
        <v/>
      </c>
      <c r="E361">
        <v>0</v>
      </c>
      <c r="F361">
        <v>0</v>
      </c>
      <c r="G361" t="str">
        <f>申込一覧表!BH37</f>
        <v>999:99.99</v>
      </c>
    </row>
    <row r="362" spans="1:7" x14ac:dyDescent="0.2">
      <c r="A362" t="str">
        <f>IF(申込一覧表!T38="","",申込一覧表!AI38)</f>
        <v/>
      </c>
      <c r="B362" t="str">
        <f>IF(A362="","",申込一覧表!AW38)</f>
        <v/>
      </c>
      <c r="C362" t="str">
        <f>IF(A362="","",申込一覧表!BB38)</f>
        <v/>
      </c>
      <c r="D362" t="str">
        <f>IF(A362="","",申込一覧表!AN38)</f>
        <v/>
      </c>
      <c r="E362">
        <v>0</v>
      </c>
      <c r="F362">
        <v>0</v>
      </c>
      <c r="G362" t="str">
        <f>申込一覧表!BH38</f>
        <v>999:99.99</v>
      </c>
    </row>
    <row r="363" spans="1:7" x14ac:dyDescent="0.2">
      <c r="A363" t="str">
        <f>IF(申込一覧表!T39="","",申込一覧表!AI39)</f>
        <v/>
      </c>
      <c r="B363" t="str">
        <f>IF(A363="","",申込一覧表!AW39)</f>
        <v/>
      </c>
      <c r="C363" t="str">
        <f>IF(A363="","",申込一覧表!BB39)</f>
        <v/>
      </c>
      <c r="D363" t="str">
        <f>IF(A363="","",申込一覧表!AN39)</f>
        <v/>
      </c>
      <c r="E363">
        <v>0</v>
      </c>
      <c r="F363">
        <v>0</v>
      </c>
      <c r="G363" t="str">
        <f>申込一覧表!BH39</f>
        <v>999:99.99</v>
      </c>
    </row>
    <row r="364" spans="1:7" x14ac:dyDescent="0.2">
      <c r="A364" t="str">
        <f>IF(申込一覧表!T40="","",申込一覧表!AI40)</f>
        <v/>
      </c>
      <c r="B364" t="str">
        <f>IF(A364="","",申込一覧表!AW40)</f>
        <v/>
      </c>
      <c r="C364" t="str">
        <f>IF(A364="","",申込一覧表!BB40)</f>
        <v/>
      </c>
      <c r="D364" t="str">
        <f>IF(A364="","",申込一覧表!AN40)</f>
        <v/>
      </c>
      <c r="E364">
        <v>0</v>
      </c>
      <c r="F364">
        <v>0</v>
      </c>
      <c r="G364" t="str">
        <f>申込一覧表!BH40</f>
        <v>999:99.99</v>
      </c>
    </row>
    <row r="365" spans="1:7" x14ac:dyDescent="0.2">
      <c r="A365" t="str">
        <f>IF(申込一覧表!T41="","",申込一覧表!AI41)</f>
        <v/>
      </c>
      <c r="B365" t="str">
        <f>IF(A365="","",申込一覧表!AW41)</f>
        <v/>
      </c>
      <c r="C365" t="str">
        <f>IF(A365="","",申込一覧表!BB41)</f>
        <v/>
      </c>
      <c r="D365" t="str">
        <f>IF(A365="","",申込一覧表!AN41)</f>
        <v/>
      </c>
      <c r="E365">
        <v>0</v>
      </c>
      <c r="F365">
        <v>0</v>
      </c>
      <c r="G365" t="str">
        <f>申込一覧表!BH41</f>
        <v>999:99.99</v>
      </c>
    </row>
    <row r="366" spans="1:7" x14ac:dyDescent="0.2">
      <c r="A366" t="str">
        <f>IF(申込一覧表!T42="","",申込一覧表!AI42)</f>
        <v/>
      </c>
      <c r="B366" t="str">
        <f>IF(A366="","",申込一覧表!AW42)</f>
        <v/>
      </c>
      <c r="C366" t="str">
        <f>IF(A366="","",申込一覧表!BB42)</f>
        <v/>
      </c>
      <c r="D366" t="str">
        <f>IF(A366="","",申込一覧表!AN42)</f>
        <v/>
      </c>
      <c r="E366">
        <v>0</v>
      </c>
      <c r="F366">
        <v>0</v>
      </c>
      <c r="G366" t="str">
        <f>申込一覧表!BH42</f>
        <v>999:99.99</v>
      </c>
    </row>
    <row r="367" spans="1:7" x14ac:dyDescent="0.2">
      <c r="A367" t="str">
        <f>IF(申込一覧表!T43="","",申込一覧表!AI43)</f>
        <v/>
      </c>
      <c r="B367" t="str">
        <f>IF(A367="","",申込一覧表!AW43)</f>
        <v/>
      </c>
      <c r="C367" t="str">
        <f>IF(A367="","",申込一覧表!BB43)</f>
        <v/>
      </c>
      <c r="D367" t="str">
        <f>IF(A367="","",申込一覧表!AN43)</f>
        <v/>
      </c>
      <c r="E367">
        <v>0</v>
      </c>
      <c r="F367">
        <v>0</v>
      </c>
      <c r="G367" t="str">
        <f>申込一覧表!BH43</f>
        <v>999:99.99</v>
      </c>
    </row>
    <row r="368" spans="1:7" x14ac:dyDescent="0.2">
      <c r="A368" t="str">
        <f>IF(申込一覧表!T44="","",申込一覧表!AI44)</f>
        <v/>
      </c>
      <c r="B368" t="str">
        <f>IF(A368="","",申込一覧表!AW44)</f>
        <v/>
      </c>
      <c r="C368" t="str">
        <f>IF(A368="","",申込一覧表!BB44)</f>
        <v/>
      </c>
      <c r="D368" t="str">
        <f>IF(A368="","",申込一覧表!AN44)</f>
        <v/>
      </c>
      <c r="E368">
        <v>0</v>
      </c>
      <c r="F368">
        <v>0</v>
      </c>
      <c r="G368" t="str">
        <f>申込一覧表!BH44</f>
        <v>999:99.99</v>
      </c>
    </row>
    <row r="369" spans="1:7" x14ac:dyDescent="0.2">
      <c r="A369" s="114" t="str">
        <f>IF(申込一覧表!T45="","",申込一覧表!AI45)</f>
        <v/>
      </c>
      <c r="B369" s="114" t="str">
        <f>IF(A369="","",申込一覧表!AW45)</f>
        <v/>
      </c>
      <c r="C369" s="114" t="str">
        <f>IF(A369="","",申込一覧表!BB45)</f>
        <v/>
      </c>
      <c r="D369" s="114" t="str">
        <f>IF(A369="","",申込一覧表!AN45)</f>
        <v/>
      </c>
      <c r="E369" s="114">
        <v>0</v>
      </c>
      <c r="F369" s="114">
        <v>0</v>
      </c>
      <c r="G369" s="114" t="str">
        <f>申込一覧表!BH45</f>
        <v>999:99.99</v>
      </c>
    </row>
    <row r="370" spans="1:7" x14ac:dyDescent="0.2">
      <c r="A370" s="24"/>
      <c r="B370" s="24"/>
      <c r="C370" s="24"/>
      <c r="D370" s="24"/>
      <c r="E370" s="24"/>
      <c r="F370" s="24"/>
      <c r="G370" s="24"/>
    </row>
    <row r="371" spans="1:7" x14ac:dyDescent="0.2">
      <c r="A371" s="114"/>
      <c r="B371" s="114"/>
      <c r="C371" s="114"/>
      <c r="D371" s="114"/>
      <c r="E371" s="114"/>
      <c r="F371" s="114"/>
      <c r="G371" s="114"/>
    </row>
    <row r="372" spans="1:7" x14ac:dyDescent="0.2">
      <c r="A372" s="24" t="str">
        <f>IF(申込一覧表!T48="","",申込一覧表!AI48)</f>
        <v/>
      </c>
      <c r="B372" s="24" t="str">
        <f>IF(A372="","",申込一覧表!AW48)</f>
        <v/>
      </c>
      <c r="C372" s="24" t="str">
        <f>IF(A372="","",申込一覧表!BB48)</f>
        <v/>
      </c>
      <c r="D372" s="24" t="str">
        <f>IF(A372="","",申込一覧表!AN48)</f>
        <v/>
      </c>
      <c r="E372" s="24">
        <v>0</v>
      </c>
      <c r="F372" s="24">
        <v>5</v>
      </c>
      <c r="G372" s="24" t="str">
        <f>申込一覧表!BH48</f>
        <v>999:99.99</v>
      </c>
    </row>
    <row r="373" spans="1:7" x14ac:dyDescent="0.2">
      <c r="A373" t="str">
        <f>IF(申込一覧表!T49="","",申込一覧表!AI49)</f>
        <v/>
      </c>
      <c r="B373" t="str">
        <f>IF(A373="","",申込一覧表!AW49)</f>
        <v/>
      </c>
      <c r="C373" t="str">
        <f>IF(A373="","",申込一覧表!BB49)</f>
        <v/>
      </c>
      <c r="D373" t="str">
        <f>IF(A373="","",申込一覧表!AN49)</f>
        <v/>
      </c>
      <c r="E373">
        <v>0</v>
      </c>
      <c r="F373">
        <v>5</v>
      </c>
      <c r="G373" t="str">
        <f>申込一覧表!BH49</f>
        <v>999:99.99</v>
      </c>
    </row>
    <row r="374" spans="1:7" x14ac:dyDescent="0.2">
      <c r="A374" t="str">
        <f>IF(申込一覧表!T50="","",申込一覧表!AI50)</f>
        <v/>
      </c>
      <c r="B374" t="str">
        <f>IF(A374="","",申込一覧表!AW50)</f>
        <v/>
      </c>
      <c r="C374" t="str">
        <f>IF(A374="","",申込一覧表!BB50)</f>
        <v/>
      </c>
      <c r="D374" t="str">
        <f>IF(A374="","",申込一覧表!AN50)</f>
        <v/>
      </c>
      <c r="E374">
        <v>0</v>
      </c>
      <c r="F374">
        <v>5</v>
      </c>
      <c r="G374" t="str">
        <f>申込一覧表!BH50</f>
        <v>999:99.99</v>
      </c>
    </row>
    <row r="375" spans="1:7" x14ac:dyDescent="0.2">
      <c r="A375" t="str">
        <f>IF(申込一覧表!T51="","",申込一覧表!AI51)</f>
        <v/>
      </c>
      <c r="B375" t="str">
        <f>IF(A375="","",申込一覧表!AW51)</f>
        <v/>
      </c>
      <c r="C375" t="str">
        <f>IF(A375="","",申込一覧表!BB51)</f>
        <v/>
      </c>
      <c r="D375" t="str">
        <f>IF(A375="","",申込一覧表!AN51)</f>
        <v/>
      </c>
      <c r="E375">
        <v>0</v>
      </c>
      <c r="F375">
        <v>5</v>
      </c>
      <c r="G375" t="str">
        <f>申込一覧表!BH51</f>
        <v>999:99.99</v>
      </c>
    </row>
    <row r="376" spans="1:7" x14ac:dyDescent="0.2">
      <c r="A376" t="str">
        <f>IF(申込一覧表!T52="","",申込一覧表!AI52)</f>
        <v/>
      </c>
      <c r="B376" t="str">
        <f>IF(A376="","",申込一覧表!AW52)</f>
        <v/>
      </c>
      <c r="C376" t="str">
        <f>IF(A376="","",申込一覧表!BB52)</f>
        <v/>
      </c>
      <c r="D376" t="str">
        <f>IF(A376="","",申込一覧表!AN52)</f>
        <v/>
      </c>
      <c r="E376">
        <v>0</v>
      </c>
      <c r="F376">
        <v>5</v>
      </c>
      <c r="G376" t="str">
        <f>申込一覧表!BH52</f>
        <v>999:99.99</v>
      </c>
    </row>
    <row r="377" spans="1:7" x14ac:dyDescent="0.2">
      <c r="A377" t="str">
        <f>IF(申込一覧表!T53="","",申込一覧表!AI53)</f>
        <v/>
      </c>
      <c r="B377" t="str">
        <f>IF(A377="","",申込一覧表!AW53)</f>
        <v/>
      </c>
      <c r="C377" t="str">
        <f>IF(A377="","",申込一覧表!BB53)</f>
        <v/>
      </c>
      <c r="D377" t="str">
        <f>IF(A377="","",申込一覧表!AN53)</f>
        <v/>
      </c>
      <c r="E377">
        <v>0</v>
      </c>
      <c r="F377">
        <v>5</v>
      </c>
      <c r="G377" t="str">
        <f>申込一覧表!BH53</f>
        <v>999:99.99</v>
      </c>
    </row>
    <row r="378" spans="1:7" x14ac:dyDescent="0.2">
      <c r="A378" t="str">
        <f>IF(申込一覧表!T54="","",申込一覧表!AI54)</f>
        <v/>
      </c>
      <c r="B378" t="str">
        <f>IF(A378="","",申込一覧表!AW54)</f>
        <v/>
      </c>
      <c r="C378" t="str">
        <f>IF(A378="","",申込一覧表!BB54)</f>
        <v/>
      </c>
      <c r="D378" t="str">
        <f>IF(A378="","",申込一覧表!AN54)</f>
        <v/>
      </c>
      <c r="E378">
        <v>0</v>
      </c>
      <c r="F378">
        <v>5</v>
      </c>
      <c r="G378" t="str">
        <f>申込一覧表!BH54</f>
        <v>999:99.99</v>
      </c>
    </row>
    <row r="379" spans="1:7" x14ac:dyDescent="0.2">
      <c r="A379" t="str">
        <f>IF(申込一覧表!T55="","",申込一覧表!AI55)</f>
        <v/>
      </c>
      <c r="B379" t="str">
        <f>IF(A379="","",申込一覧表!AW55)</f>
        <v/>
      </c>
      <c r="C379" t="str">
        <f>IF(A379="","",申込一覧表!BB55)</f>
        <v/>
      </c>
      <c r="D379" t="str">
        <f>IF(A379="","",申込一覧表!AN55)</f>
        <v/>
      </c>
      <c r="E379">
        <v>0</v>
      </c>
      <c r="F379">
        <v>5</v>
      </c>
      <c r="G379" t="str">
        <f>申込一覧表!BH55</f>
        <v>999:99.99</v>
      </c>
    </row>
    <row r="380" spans="1:7" x14ac:dyDescent="0.2">
      <c r="A380" t="str">
        <f>IF(申込一覧表!T56="","",申込一覧表!AI56)</f>
        <v/>
      </c>
      <c r="B380" t="str">
        <f>IF(A380="","",申込一覧表!AW56)</f>
        <v/>
      </c>
      <c r="C380" t="str">
        <f>IF(A380="","",申込一覧表!BB56)</f>
        <v/>
      </c>
      <c r="D380" t="str">
        <f>IF(A380="","",申込一覧表!AN56)</f>
        <v/>
      </c>
      <c r="E380">
        <v>0</v>
      </c>
      <c r="F380">
        <v>5</v>
      </c>
      <c r="G380" t="str">
        <f>申込一覧表!BH56</f>
        <v>999:99.99</v>
      </c>
    </row>
    <row r="381" spans="1:7" x14ac:dyDescent="0.2">
      <c r="A381" t="str">
        <f>IF(申込一覧表!T57="","",申込一覧表!AI57)</f>
        <v/>
      </c>
      <c r="B381" t="str">
        <f>IF(A381="","",申込一覧表!AW57)</f>
        <v/>
      </c>
      <c r="C381" t="str">
        <f>IF(A381="","",申込一覧表!BB57)</f>
        <v/>
      </c>
      <c r="D381" t="str">
        <f>IF(A381="","",申込一覧表!AN57)</f>
        <v/>
      </c>
      <c r="E381">
        <v>0</v>
      </c>
      <c r="F381">
        <v>5</v>
      </c>
      <c r="G381" t="str">
        <f>申込一覧表!BH57</f>
        <v>999:99.99</v>
      </c>
    </row>
    <row r="382" spans="1:7" x14ac:dyDescent="0.2">
      <c r="A382" t="str">
        <f>IF(申込一覧表!T58="","",申込一覧表!AI58)</f>
        <v/>
      </c>
      <c r="B382" t="str">
        <f>IF(A382="","",申込一覧表!AW58)</f>
        <v/>
      </c>
      <c r="C382" t="str">
        <f>IF(A382="","",申込一覧表!BB58)</f>
        <v/>
      </c>
      <c r="D382" t="str">
        <f>IF(A382="","",申込一覧表!AN58)</f>
        <v/>
      </c>
      <c r="E382">
        <v>0</v>
      </c>
      <c r="F382">
        <v>5</v>
      </c>
      <c r="G382" t="str">
        <f>申込一覧表!BH58</f>
        <v>999:99.99</v>
      </c>
    </row>
    <row r="383" spans="1:7" x14ac:dyDescent="0.2">
      <c r="A383" t="str">
        <f>IF(申込一覧表!T59="","",申込一覧表!AI59)</f>
        <v/>
      </c>
      <c r="B383" t="str">
        <f>IF(A383="","",申込一覧表!AW59)</f>
        <v/>
      </c>
      <c r="C383" t="str">
        <f>IF(A383="","",申込一覧表!BB59)</f>
        <v/>
      </c>
      <c r="D383" t="str">
        <f>IF(A383="","",申込一覧表!AN59)</f>
        <v/>
      </c>
      <c r="E383">
        <v>0</v>
      </c>
      <c r="F383">
        <v>5</v>
      </c>
      <c r="G383" t="str">
        <f>申込一覧表!BH59</f>
        <v>999:99.99</v>
      </c>
    </row>
    <row r="384" spans="1:7" x14ac:dyDescent="0.2">
      <c r="A384" t="str">
        <f>IF(申込一覧表!T60="","",申込一覧表!AI60)</f>
        <v/>
      </c>
      <c r="B384" t="str">
        <f>IF(A384="","",申込一覧表!AW60)</f>
        <v/>
      </c>
      <c r="C384" t="str">
        <f>IF(A384="","",申込一覧表!BB60)</f>
        <v/>
      </c>
      <c r="D384" t="str">
        <f>IF(A384="","",申込一覧表!AN60)</f>
        <v/>
      </c>
      <c r="E384">
        <v>0</v>
      </c>
      <c r="F384">
        <v>5</v>
      </c>
      <c r="G384" t="str">
        <f>申込一覧表!BH60</f>
        <v>999:99.99</v>
      </c>
    </row>
    <row r="385" spans="1:7" x14ac:dyDescent="0.2">
      <c r="A385" t="str">
        <f>IF(申込一覧表!T61="","",申込一覧表!AI61)</f>
        <v/>
      </c>
      <c r="B385" t="str">
        <f>IF(A385="","",申込一覧表!AW61)</f>
        <v/>
      </c>
      <c r="C385" t="str">
        <f>IF(A385="","",申込一覧表!BB61)</f>
        <v/>
      </c>
      <c r="D385" t="str">
        <f>IF(A385="","",申込一覧表!AN61)</f>
        <v/>
      </c>
      <c r="E385">
        <v>0</v>
      </c>
      <c r="F385">
        <v>5</v>
      </c>
      <c r="G385" t="str">
        <f>申込一覧表!BH61</f>
        <v>999:99.99</v>
      </c>
    </row>
    <row r="386" spans="1:7" x14ac:dyDescent="0.2">
      <c r="A386" t="str">
        <f>IF(申込一覧表!T62="","",申込一覧表!AI62)</f>
        <v/>
      </c>
      <c r="B386" t="str">
        <f>IF(A386="","",申込一覧表!AW62)</f>
        <v/>
      </c>
      <c r="C386" t="str">
        <f>IF(A386="","",申込一覧表!BB62)</f>
        <v/>
      </c>
      <c r="D386" t="str">
        <f>IF(A386="","",申込一覧表!AN62)</f>
        <v/>
      </c>
      <c r="E386">
        <v>0</v>
      </c>
      <c r="F386">
        <v>5</v>
      </c>
      <c r="G386" t="str">
        <f>申込一覧表!BH62</f>
        <v>999:99.99</v>
      </c>
    </row>
    <row r="387" spans="1:7" x14ac:dyDescent="0.2">
      <c r="A387" t="str">
        <f>IF(申込一覧表!T63="","",申込一覧表!AI63)</f>
        <v/>
      </c>
      <c r="B387" t="str">
        <f>IF(A387="","",申込一覧表!AW63)</f>
        <v/>
      </c>
      <c r="C387" t="str">
        <f>IF(A387="","",申込一覧表!BB63)</f>
        <v/>
      </c>
      <c r="D387" t="str">
        <f>IF(A387="","",申込一覧表!AN63)</f>
        <v/>
      </c>
      <c r="E387">
        <v>0</v>
      </c>
      <c r="F387">
        <v>5</v>
      </c>
      <c r="G387" t="str">
        <f>申込一覧表!BH63</f>
        <v>999:99.99</v>
      </c>
    </row>
    <row r="388" spans="1:7" x14ac:dyDescent="0.2">
      <c r="A388" t="str">
        <f>IF(申込一覧表!T64="","",申込一覧表!AI64)</f>
        <v/>
      </c>
      <c r="B388" t="str">
        <f>IF(A388="","",申込一覧表!AW64)</f>
        <v/>
      </c>
      <c r="C388" t="str">
        <f>IF(A388="","",申込一覧表!BB64)</f>
        <v/>
      </c>
      <c r="D388" t="str">
        <f>IF(A388="","",申込一覧表!AN64)</f>
        <v/>
      </c>
      <c r="E388">
        <v>0</v>
      </c>
      <c r="F388">
        <v>5</v>
      </c>
      <c r="G388" t="str">
        <f>申込一覧表!BH64</f>
        <v>999:99.99</v>
      </c>
    </row>
    <row r="389" spans="1:7" x14ac:dyDescent="0.2">
      <c r="A389" t="str">
        <f>IF(申込一覧表!T65="","",申込一覧表!AI65)</f>
        <v/>
      </c>
      <c r="B389" t="str">
        <f>IF(A389="","",申込一覧表!AW65)</f>
        <v/>
      </c>
      <c r="C389" t="str">
        <f>IF(A389="","",申込一覧表!BB65)</f>
        <v/>
      </c>
      <c r="D389" t="str">
        <f>IF(A389="","",申込一覧表!AN65)</f>
        <v/>
      </c>
      <c r="E389">
        <v>0</v>
      </c>
      <c r="F389">
        <v>5</v>
      </c>
      <c r="G389" t="str">
        <f>申込一覧表!BH65</f>
        <v>999:99.99</v>
      </c>
    </row>
    <row r="390" spans="1:7" x14ac:dyDescent="0.2">
      <c r="A390" t="str">
        <f>IF(申込一覧表!T66="","",申込一覧表!AI66)</f>
        <v/>
      </c>
      <c r="B390" t="str">
        <f>IF(A390="","",申込一覧表!AW66)</f>
        <v/>
      </c>
      <c r="C390" t="str">
        <f>IF(A390="","",申込一覧表!BB66)</f>
        <v/>
      </c>
      <c r="D390" t="str">
        <f>IF(A390="","",申込一覧表!AN66)</f>
        <v/>
      </c>
      <c r="E390">
        <v>0</v>
      </c>
      <c r="F390">
        <v>5</v>
      </c>
      <c r="G390" t="str">
        <f>申込一覧表!BH66</f>
        <v>999:99.99</v>
      </c>
    </row>
    <row r="391" spans="1:7" x14ac:dyDescent="0.2">
      <c r="A391" t="str">
        <f>IF(申込一覧表!T67="","",申込一覧表!AI67)</f>
        <v/>
      </c>
      <c r="B391" t="str">
        <f>IF(A391="","",申込一覧表!AW67)</f>
        <v/>
      </c>
      <c r="C391" t="str">
        <f>IF(A391="","",申込一覧表!BB67)</f>
        <v/>
      </c>
      <c r="D391" t="str">
        <f>IF(A391="","",申込一覧表!AN67)</f>
        <v/>
      </c>
      <c r="E391">
        <v>0</v>
      </c>
      <c r="F391">
        <v>5</v>
      </c>
      <c r="G391" t="str">
        <f>申込一覧表!BH67</f>
        <v>999:99.99</v>
      </c>
    </row>
    <row r="392" spans="1:7" x14ac:dyDescent="0.2">
      <c r="A392" t="str">
        <f>IF(申込一覧表!T68="","",申込一覧表!AI68)</f>
        <v/>
      </c>
      <c r="B392" t="str">
        <f>IF(A392="","",申込一覧表!AW68)</f>
        <v/>
      </c>
      <c r="C392" t="str">
        <f>IF(A392="","",申込一覧表!BB68)</f>
        <v/>
      </c>
      <c r="D392" t="str">
        <f>IF(A392="","",申込一覧表!AN68)</f>
        <v/>
      </c>
      <c r="E392">
        <v>0</v>
      </c>
      <c r="F392">
        <v>5</v>
      </c>
      <c r="G392" t="str">
        <f>申込一覧表!BH68</f>
        <v>999:99.99</v>
      </c>
    </row>
    <row r="393" spans="1:7" x14ac:dyDescent="0.2">
      <c r="A393" t="str">
        <f>IF(申込一覧表!T69="","",申込一覧表!AI69)</f>
        <v/>
      </c>
      <c r="B393" t="str">
        <f>IF(A393="","",申込一覧表!AW69)</f>
        <v/>
      </c>
      <c r="C393" t="str">
        <f>IF(A393="","",申込一覧表!BB69)</f>
        <v/>
      </c>
      <c r="D393" t="str">
        <f>IF(A393="","",申込一覧表!AN69)</f>
        <v/>
      </c>
      <c r="E393">
        <v>0</v>
      </c>
      <c r="F393">
        <v>5</v>
      </c>
      <c r="G393" t="str">
        <f>申込一覧表!BH69</f>
        <v>999:99.99</v>
      </c>
    </row>
    <row r="394" spans="1:7" x14ac:dyDescent="0.2">
      <c r="A394" t="str">
        <f>IF(申込一覧表!T70="","",申込一覧表!AI70)</f>
        <v/>
      </c>
      <c r="B394" t="str">
        <f>IF(A394="","",申込一覧表!AW70)</f>
        <v/>
      </c>
      <c r="C394" t="str">
        <f>IF(A394="","",申込一覧表!BB70)</f>
        <v/>
      </c>
      <c r="D394" t="str">
        <f>IF(A394="","",申込一覧表!AN70)</f>
        <v/>
      </c>
      <c r="E394">
        <v>0</v>
      </c>
      <c r="F394">
        <v>5</v>
      </c>
      <c r="G394" t="str">
        <f>申込一覧表!BH70</f>
        <v>999:99.99</v>
      </c>
    </row>
    <row r="395" spans="1:7" x14ac:dyDescent="0.2">
      <c r="A395" t="str">
        <f>IF(申込一覧表!T71="","",申込一覧表!AI71)</f>
        <v/>
      </c>
      <c r="B395" t="str">
        <f>IF(A395="","",申込一覧表!AW71)</f>
        <v/>
      </c>
      <c r="C395" t="str">
        <f>IF(A395="","",申込一覧表!BB71)</f>
        <v/>
      </c>
      <c r="D395" t="str">
        <f>IF(A395="","",申込一覧表!AN71)</f>
        <v/>
      </c>
      <c r="E395">
        <v>0</v>
      </c>
      <c r="F395">
        <v>5</v>
      </c>
      <c r="G395" t="str">
        <f>申込一覧表!BH71</f>
        <v>999:99.99</v>
      </c>
    </row>
    <row r="396" spans="1:7" x14ac:dyDescent="0.2">
      <c r="A396" t="str">
        <f>IF(申込一覧表!T72="","",申込一覧表!AI72)</f>
        <v/>
      </c>
      <c r="B396" t="str">
        <f>IF(A396="","",申込一覧表!AW72)</f>
        <v/>
      </c>
      <c r="C396" t="str">
        <f>IF(A396="","",申込一覧表!BB72)</f>
        <v/>
      </c>
      <c r="D396" t="str">
        <f>IF(A396="","",申込一覧表!AN72)</f>
        <v/>
      </c>
      <c r="E396">
        <v>0</v>
      </c>
      <c r="F396">
        <v>5</v>
      </c>
      <c r="G396" t="str">
        <f>申込一覧表!BH72</f>
        <v>999:99.99</v>
      </c>
    </row>
    <row r="397" spans="1:7" x14ac:dyDescent="0.2">
      <c r="A397" t="str">
        <f>IF(申込一覧表!T73="","",申込一覧表!AI73)</f>
        <v/>
      </c>
      <c r="B397" t="str">
        <f>IF(A397="","",申込一覧表!AW73)</f>
        <v/>
      </c>
      <c r="C397" t="str">
        <f>IF(A397="","",申込一覧表!BB73)</f>
        <v/>
      </c>
      <c r="D397" t="str">
        <f>IF(A397="","",申込一覧表!AN73)</f>
        <v/>
      </c>
      <c r="E397">
        <v>0</v>
      </c>
      <c r="F397">
        <v>5</v>
      </c>
      <c r="G397" t="str">
        <f>申込一覧表!BH73</f>
        <v>999:99.99</v>
      </c>
    </row>
    <row r="398" spans="1:7" x14ac:dyDescent="0.2">
      <c r="A398" t="str">
        <f>IF(申込一覧表!T74="","",申込一覧表!AI74)</f>
        <v/>
      </c>
      <c r="B398" t="str">
        <f>IF(A398="","",申込一覧表!AW74)</f>
        <v/>
      </c>
      <c r="C398" t="str">
        <f>IF(A398="","",申込一覧表!BB74)</f>
        <v/>
      </c>
      <c r="D398" t="str">
        <f>IF(A398="","",申込一覧表!AN74)</f>
        <v/>
      </c>
      <c r="E398">
        <v>0</v>
      </c>
      <c r="F398">
        <v>5</v>
      </c>
      <c r="G398" t="str">
        <f>申込一覧表!BH74</f>
        <v>999:99.99</v>
      </c>
    </row>
    <row r="399" spans="1:7" x14ac:dyDescent="0.2">
      <c r="A399" t="str">
        <f>IF(申込一覧表!T75="","",申込一覧表!AI75)</f>
        <v/>
      </c>
      <c r="B399" t="str">
        <f>IF(A399="","",申込一覧表!AW75)</f>
        <v/>
      </c>
      <c r="C399" t="str">
        <f>IF(A399="","",申込一覧表!BB75)</f>
        <v/>
      </c>
      <c r="D399" t="str">
        <f>IF(A399="","",申込一覧表!AN75)</f>
        <v/>
      </c>
      <c r="E399">
        <v>0</v>
      </c>
      <c r="F399">
        <v>5</v>
      </c>
      <c r="G399" t="str">
        <f>申込一覧表!BH75</f>
        <v>999:99.99</v>
      </c>
    </row>
    <row r="400" spans="1:7" x14ac:dyDescent="0.2">
      <c r="A400" t="str">
        <f>IF(申込一覧表!T76="","",申込一覧表!AI76)</f>
        <v/>
      </c>
      <c r="B400" t="str">
        <f>IF(A400="","",申込一覧表!AW76)</f>
        <v/>
      </c>
      <c r="C400" t="str">
        <f>IF(A400="","",申込一覧表!BB76)</f>
        <v/>
      </c>
      <c r="D400" t="str">
        <f>IF(A400="","",申込一覧表!AN76)</f>
        <v/>
      </c>
      <c r="E400">
        <v>0</v>
      </c>
      <c r="F400">
        <v>5</v>
      </c>
      <c r="G400" t="str">
        <f>申込一覧表!BH76</f>
        <v>999:99.99</v>
      </c>
    </row>
    <row r="401" spans="1:7" x14ac:dyDescent="0.2">
      <c r="A401" t="str">
        <f>IF(申込一覧表!T77="","",申込一覧表!AI77)</f>
        <v/>
      </c>
      <c r="B401" t="str">
        <f>IF(A401="","",申込一覧表!AW77)</f>
        <v/>
      </c>
      <c r="C401" t="str">
        <f>IF(A401="","",申込一覧表!BB77)</f>
        <v/>
      </c>
      <c r="D401" t="str">
        <f>IF(A401="","",申込一覧表!AN77)</f>
        <v/>
      </c>
      <c r="E401">
        <v>0</v>
      </c>
      <c r="F401">
        <v>5</v>
      </c>
      <c r="G401" t="str">
        <f>申込一覧表!BH77</f>
        <v>999:99.99</v>
      </c>
    </row>
    <row r="402" spans="1:7" x14ac:dyDescent="0.2">
      <c r="A402" t="str">
        <f>IF(申込一覧表!T78="","",申込一覧表!AI78)</f>
        <v/>
      </c>
      <c r="B402" t="str">
        <f>IF(A402="","",申込一覧表!AW78)</f>
        <v/>
      </c>
      <c r="C402" t="str">
        <f>IF(A402="","",申込一覧表!BB78)</f>
        <v/>
      </c>
      <c r="D402" t="str">
        <f>IF(A402="","",申込一覧表!AN78)</f>
        <v/>
      </c>
      <c r="E402">
        <v>0</v>
      </c>
      <c r="F402">
        <v>5</v>
      </c>
      <c r="G402" t="str">
        <f>申込一覧表!BH78</f>
        <v>999:99.99</v>
      </c>
    </row>
    <row r="403" spans="1:7" x14ac:dyDescent="0.2">
      <c r="A403" t="str">
        <f>IF(申込一覧表!T79="","",申込一覧表!AI79)</f>
        <v/>
      </c>
      <c r="B403" t="str">
        <f>IF(A403="","",申込一覧表!AW79)</f>
        <v/>
      </c>
      <c r="C403" t="str">
        <f>IF(A403="","",申込一覧表!BB79)</f>
        <v/>
      </c>
      <c r="D403" t="str">
        <f>IF(A403="","",申込一覧表!AN79)</f>
        <v/>
      </c>
      <c r="E403">
        <v>0</v>
      </c>
      <c r="F403">
        <v>5</v>
      </c>
      <c r="G403" t="str">
        <f>申込一覧表!BH79</f>
        <v>999:99.99</v>
      </c>
    </row>
    <row r="404" spans="1:7" x14ac:dyDescent="0.2">
      <c r="A404" t="str">
        <f>IF(申込一覧表!T80="","",申込一覧表!AI80)</f>
        <v/>
      </c>
      <c r="B404" t="str">
        <f>IF(A404="","",申込一覧表!AW80)</f>
        <v/>
      </c>
      <c r="C404" t="str">
        <f>IF(A404="","",申込一覧表!BB80)</f>
        <v/>
      </c>
      <c r="D404" t="str">
        <f>IF(A404="","",申込一覧表!AN80)</f>
        <v/>
      </c>
      <c r="E404">
        <v>0</v>
      </c>
      <c r="F404">
        <v>5</v>
      </c>
      <c r="G404" t="str">
        <f>申込一覧表!BH80</f>
        <v>999:99.99</v>
      </c>
    </row>
    <row r="405" spans="1:7" x14ac:dyDescent="0.2">
      <c r="A405" t="str">
        <f>IF(申込一覧表!T81="","",申込一覧表!AI81)</f>
        <v/>
      </c>
      <c r="B405" t="str">
        <f>IF(A405="","",申込一覧表!AW81)</f>
        <v/>
      </c>
      <c r="C405" t="str">
        <f>IF(A405="","",申込一覧表!BB81)</f>
        <v/>
      </c>
      <c r="D405" t="str">
        <f>IF(A405="","",申込一覧表!AN81)</f>
        <v/>
      </c>
      <c r="E405">
        <v>0</v>
      </c>
      <c r="F405">
        <v>5</v>
      </c>
      <c r="G405" t="str">
        <f>申込一覧表!BH81</f>
        <v>999:99.99</v>
      </c>
    </row>
    <row r="406" spans="1:7" x14ac:dyDescent="0.2">
      <c r="A406" t="str">
        <f>IF(申込一覧表!T82="","",申込一覧表!AI82)</f>
        <v/>
      </c>
      <c r="B406" t="str">
        <f>IF(A406="","",申込一覧表!AW82)</f>
        <v/>
      </c>
      <c r="C406" t="str">
        <f>IF(A406="","",申込一覧表!BB82)</f>
        <v/>
      </c>
      <c r="D406" t="str">
        <f>IF(A406="","",申込一覧表!AN82)</f>
        <v/>
      </c>
      <c r="E406">
        <v>0</v>
      </c>
      <c r="F406">
        <v>5</v>
      </c>
      <c r="G406" t="str">
        <f>申込一覧表!BH82</f>
        <v>999:99.99</v>
      </c>
    </row>
    <row r="407" spans="1:7" x14ac:dyDescent="0.2">
      <c r="A407" t="str">
        <f>IF(申込一覧表!T83="","",申込一覧表!AI83)</f>
        <v/>
      </c>
      <c r="B407" t="str">
        <f>IF(A407="","",申込一覧表!AW83)</f>
        <v/>
      </c>
      <c r="C407" t="str">
        <f>IF(A407="","",申込一覧表!BB83)</f>
        <v/>
      </c>
      <c r="D407" t="str">
        <f>IF(A407="","",申込一覧表!AN83)</f>
        <v/>
      </c>
      <c r="E407">
        <v>0</v>
      </c>
      <c r="F407">
        <v>5</v>
      </c>
      <c r="G407" t="str">
        <f>申込一覧表!BH83</f>
        <v>999:99.99</v>
      </c>
    </row>
    <row r="408" spans="1:7" x14ac:dyDescent="0.2">
      <c r="A408" t="str">
        <f>IF(申込一覧表!T84="","",申込一覧表!AI84)</f>
        <v/>
      </c>
      <c r="B408" t="str">
        <f>IF(A408="","",申込一覧表!AW84)</f>
        <v/>
      </c>
      <c r="C408" t="str">
        <f>IF(A408="","",申込一覧表!BB84)</f>
        <v/>
      </c>
      <c r="D408" t="str">
        <f>IF(A408="","",申込一覧表!AN84)</f>
        <v/>
      </c>
      <c r="E408">
        <v>0</v>
      </c>
      <c r="F408">
        <v>5</v>
      </c>
      <c r="G408" t="str">
        <f>申込一覧表!BH84</f>
        <v>999:99.99</v>
      </c>
    </row>
    <row r="409" spans="1:7" x14ac:dyDescent="0.2">
      <c r="A409" t="str">
        <f>IF(申込一覧表!T85="","",申込一覧表!AI85)</f>
        <v/>
      </c>
      <c r="B409" t="str">
        <f>IF(A409="","",申込一覧表!AW85)</f>
        <v/>
      </c>
      <c r="C409" t="str">
        <f>IF(A409="","",申込一覧表!BB85)</f>
        <v/>
      </c>
      <c r="D409" t="str">
        <f>IF(A409="","",申込一覧表!AN85)</f>
        <v/>
      </c>
      <c r="E409">
        <v>0</v>
      </c>
      <c r="F409">
        <v>5</v>
      </c>
      <c r="G409" t="str">
        <f>申込一覧表!BH85</f>
        <v>999:99.99</v>
      </c>
    </row>
    <row r="410" spans="1:7" x14ac:dyDescent="0.2">
      <c r="A410" t="str">
        <f>IF(申込一覧表!T86="","",申込一覧表!AI86)</f>
        <v/>
      </c>
      <c r="B410" t="str">
        <f>IF(A410="","",申込一覧表!AW86)</f>
        <v/>
      </c>
      <c r="C410" t="str">
        <f>IF(A410="","",申込一覧表!BB86)</f>
        <v/>
      </c>
      <c r="D410" t="str">
        <f>IF(A410="","",申込一覧表!AN86)</f>
        <v/>
      </c>
      <c r="E410">
        <v>0</v>
      </c>
      <c r="F410">
        <v>5</v>
      </c>
      <c r="G410" t="str">
        <f>申込一覧表!BH86</f>
        <v>999:99.99</v>
      </c>
    </row>
    <row r="411" spans="1:7" x14ac:dyDescent="0.2">
      <c r="A411" s="114" t="str">
        <f>IF(申込一覧表!T87="","",申込一覧表!AI87)</f>
        <v/>
      </c>
      <c r="B411" s="114" t="str">
        <f>IF(A411="","",申込一覧表!AW87)</f>
        <v/>
      </c>
      <c r="C411" s="114" t="str">
        <f>IF(A411="","",申込一覧表!BB87)</f>
        <v/>
      </c>
      <c r="D411" s="114" t="str">
        <f>IF(A411="","",申込一覧表!AN87)</f>
        <v/>
      </c>
      <c r="E411" s="114">
        <v>0</v>
      </c>
      <c r="F411" s="114">
        <v>5</v>
      </c>
      <c r="G411" s="114" t="str">
        <f>申込一覧表!BH87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です 小林</cp:lastModifiedBy>
  <cp:lastPrinted>2025-07-09T15:06:53Z</cp:lastPrinted>
  <dcterms:created xsi:type="dcterms:W3CDTF">2003-04-18T11:12:20Z</dcterms:created>
  <dcterms:modified xsi:type="dcterms:W3CDTF">2025-07-09T15:07:10Z</dcterms:modified>
</cp:coreProperties>
</file>